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KyleMurchie\OneDrive - Roadnight Taylor\Desktop\"/>
    </mc:Choice>
  </mc:AlternateContent>
  <xr:revisionPtr revIDLastSave="0" documentId="13_ncr:1_{FA36BAB0-7031-4AAB-8AD2-463288218277}" xr6:coauthVersionLast="47" xr6:coauthVersionMax="47" xr10:uidLastSave="{00000000-0000-0000-0000-000000000000}"/>
  <workbookProtection workbookAlgorithmName="SHA-512" workbookHashValue="b2MQ8cljtr/j+dbm1kjIgiWCJtk2bGQGVEhOA7vGqnDTibhQFsvEXWIUW7MK1gXAWEmdVefvvXoE6b6U9KMeIQ==" workbookSaltValue="+0qT84Rv85YuoehlMfV4nA==" workbookSpinCount="100000" lockStructure="1"/>
  <bookViews>
    <workbookView xWindow="28680" yWindow="-120" windowWidth="29040" windowHeight="15720" xr2:uid="{6A03A065-603E-4F13-8A92-EBC7C07716A8}"/>
  </bookViews>
  <sheets>
    <sheet name="Calculator (Single Stage)" sheetId="1" r:id="rId1"/>
    <sheet name="Calculator (Multi Stage)" sheetId="5" r:id="rId2"/>
    <sheet name="Milestones" sheetId="2" r:id="rId3"/>
    <sheet name="Exception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a="1"/>
  <c r="E23" i="1" s="1"/>
  <c r="E24" i="1" s="1" a="1"/>
  <c r="E24" i="1" s="1"/>
  <c r="K13" i="2"/>
  <c r="K10" i="2"/>
  <c r="K11" i="2"/>
  <c r="K12" i="2" l="1"/>
  <c r="K24" i="5" a="1"/>
  <c r="K24" i="5" s="1"/>
  <c r="K25" i="5" s="1" a="1"/>
  <c r="K25" i="5" s="1"/>
  <c r="I24" i="5" a="1"/>
  <c r="I24" i="5" s="1"/>
  <c r="I25" i="5" s="1" a="1"/>
  <c r="I25" i="5" s="1"/>
  <c r="G24" i="5" a="1"/>
  <c r="G24" i="5" s="1"/>
  <c r="G25" i="5" s="1" a="1"/>
  <c r="G25" i="5" s="1"/>
  <c r="E24" i="5" a="1"/>
  <c r="E24" i="5" s="1"/>
  <c r="E25" i="5" s="1" a="1"/>
  <c r="E25" i="5" s="1"/>
  <c r="E12" i="1" l="1"/>
  <c r="E12" i="5"/>
  <c r="N30" i="5" a="1"/>
  <c r="N30" i="5" s="1"/>
  <c r="F30" i="5" s="1" a="1"/>
  <c r="F30" i="5" s="1"/>
  <c r="G30" i="5" s="1"/>
  <c r="O30" i="5" a="1"/>
  <c r="O30" i="5" s="1"/>
  <c r="H30" i="5" s="1" a="1"/>
  <c r="H30" i="5" s="1"/>
  <c r="I30" i="5" s="1"/>
  <c r="P30" i="5" a="1"/>
  <c r="P30" i="5" s="1"/>
  <c r="J30" i="5" s="1" a="1"/>
  <c r="J30" i="5" s="1"/>
  <c r="K30" i="5" s="1"/>
  <c r="N31" i="5" a="1"/>
  <c r="N31" i="5" s="1"/>
  <c r="F31" i="5" s="1" a="1"/>
  <c r="F31" i="5" s="1"/>
  <c r="G31" i="5" s="1"/>
  <c r="O31" i="5" a="1"/>
  <c r="O31" i="5" s="1"/>
  <c r="H31" i="5" s="1" a="1"/>
  <c r="H31" i="5" s="1"/>
  <c r="I31" i="5" s="1"/>
  <c r="P31" i="5" a="1"/>
  <c r="P31" i="5" s="1"/>
  <c r="J31" i="5" s="1" a="1"/>
  <c r="J31" i="5" s="1"/>
  <c r="K31" i="5" s="1"/>
  <c r="M31" i="5" a="1"/>
  <c r="M31" i="5" s="1"/>
  <c r="D31" i="5" s="1" a="1"/>
  <c r="D31" i="5" s="1"/>
  <c r="E31" i="5" s="1"/>
  <c r="M30" i="5" a="1"/>
  <c r="M30" i="5" s="1"/>
  <c r="D30" i="5" s="1" a="1"/>
  <c r="D30" i="5" s="1"/>
  <c r="E30" i="5" s="1"/>
  <c r="N29" i="5" a="1"/>
  <c r="N29" i="5" s="1"/>
  <c r="F29" i="5" s="1" a="1"/>
  <c r="F29" i="5" s="1"/>
  <c r="G29" i="5" s="1"/>
  <c r="O29" i="5" a="1"/>
  <c r="O29" i="5" s="1"/>
  <c r="H29" i="5" s="1" a="1"/>
  <c r="H29" i="5" s="1"/>
  <c r="I29" i="5" s="1"/>
  <c r="P29" i="5" a="1"/>
  <c r="P29" i="5" s="1"/>
  <c r="J29" i="5" s="1" a="1"/>
  <c r="J29" i="5" s="1"/>
  <c r="K29" i="5" s="1"/>
  <c r="M29" i="5" a="1"/>
  <c r="M29" i="5" s="1"/>
  <c r="D29" i="5" s="1" a="1"/>
  <c r="D29" i="5" s="1"/>
  <c r="E29" i="5" s="1"/>
  <c r="N28" i="5" a="1"/>
  <c r="N28" i="5" s="1"/>
  <c r="F28" i="5" s="1" a="1"/>
  <c r="F28" i="5" s="1"/>
  <c r="G28" i="5" s="1"/>
  <c r="O28" i="5" a="1"/>
  <c r="O28" i="5" s="1"/>
  <c r="H28" i="5" s="1" a="1"/>
  <c r="H28" i="5" s="1"/>
  <c r="I28" i="5" s="1"/>
  <c r="P28" i="5" a="1"/>
  <c r="P28" i="5" s="1"/>
  <c r="J28" i="5" s="1" a="1"/>
  <c r="J28" i="5" s="1"/>
  <c r="K28" i="5" s="1"/>
  <c r="M28" i="5" a="1"/>
  <c r="M28" i="5" s="1"/>
  <c r="D28" i="5" s="1" a="1"/>
  <c r="D28" i="5" s="1"/>
  <c r="E28" i="5" s="1"/>
  <c r="N25" i="5" a="1"/>
  <c r="N25" i="5" s="1"/>
  <c r="F25" i="5" s="1" a="1"/>
  <c r="F25" i="5" s="1"/>
  <c r="O25" i="5" a="1"/>
  <c r="O25" i="5" s="1"/>
  <c r="H25" i="5" s="1" a="1"/>
  <c r="H25" i="5" s="1"/>
  <c r="P25" i="5" a="1"/>
  <c r="P25" i="5" s="1"/>
  <c r="J25" i="5" s="1" a="1"/>
  <c r="J25" i="5" s="1"/>
  <c r="M25" i="5" a="1"/>
  <c r="M25" i="5" s="1"/>
  <c r="D25" i="5" s="1" a="1"/>
  <c r="D25" i="5" s="1"/>
  <c r="N24" i="5" a="1"/>
  <c r="N24" i="5" s="1"/>
  <c r="F24" i="5" s="1" a="1"/>
  <c r="F24" i="5" s="1"/>
  <c r="O24" i="5" a="1"/>
  <c r="O24" i="5" s="1"/>
  <c r="H24" i="5" s="1" a="1"/>
  <c r="H24" i="5" s="1"/>
  <c r="P24" i="5" a="1"/>
  <c r="P24" i="5" s="1"/>
  <c r="J24" i="5" s="1" a="1"/>
  <c r="J24" i="5" s="1"/>
  <c r="M24" i="5" a="1"/>
  <c r="M24" i="5" s="1"/>
  <c r="D24" i="5" s="1" a="1"/>
  <c r="D24" i="5" s="1"/>
  <c r="N23" i="5" a="1"/>
  <c r="N23" i="5" s="1"/>
  <c r="F23" i="5" s="1" a="1"/>
  <c r="F23" i="5" s="1"/>
  <c r="O23" i="5" a="1"/>
  <c r="O23" i="5" s="1"/>
  <c r="H23" i="5" s="1" a="1"/>
  <c r="H23" i="5" s="1"/>
  <c r="P23" i="5" a="1"/>
  <c r="P23" i="5" s="1"/>
  <c r="J23" i="5" s="1" a="1"/>
  <c r="J23" i="5" s="1"/>
  <c r="M23" i="5" a="1"/>
  <c r="M23" i="5" s="1"/>
  <c r="D23" i="5" s="1" a="1"/>
  <c r="D23" i="5" s="1"/>
  <c r="B26" i="5" a="1"/>
  <c r="B26" i="5" s="1"/>
  <c r="G30" i="1" a="1"/>
  <c r="G30" i="1" s="1"/>
  <c r="D30" i="1" s="1" a="1"/>
  <c r="D30" i="1" s="1"/>
  <c r="E30" i="1" s="1"/>
  <c r="G29" i="1" a="1"/>
  <c r="G29" i="1" s="1"/>
  <c r="D29" i="1" s="1" a="1"/>
  <c r="D29" i="1" s="1"/>
  <c r="E29" i="1" s="1"/>
  <c r="G28" i="1" a="1"/>
  <c r="G28" i="1" s="1"/>
  <c r="D28" i="1" s="1" a="1"/>
  <c r="D28" i="1" s="1"/>
  <c r="E28" i="1" s="1"/>
  <c r="G27" i="1" a="1"/>
  <c r="G27" i="1" s="1"/>
  <c r="D27" i="1" s="1" a="1"/>
  <c r="D27" i="1" s="1"/>
  <c r="E27" i="1" s="1"/>
  <c r="G24" i="1" a="1"/>
  <c r="G24" i="1" s="1"/>
  <c r="D24" i="1" s="1" a="1"/>
  <c r="D24" i="1" s="1"/>
  <c r="G23" i="1" a="1"/>
  <c r="G23" i="1" s="1"/>
  <c r="D23" i="1" s="1" a="1"/>
  <c r="D23" i="1" s="1"/>
  <c r="G22" i="1" a="1"/>
  <c r="G22" i="1" s="1"/>
  <c r="D22" i="1" s="1" a="1"/>
  <c r="D22" i="1" s="1"/>
  <c r="D25" i="1" a="1"/>
  <c r="D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<sst xmlns="http://schemas.openxmlformats.org/spreadsheetml/2006/main" count="197" uniqueCount="122">
  <si>
    <t>Queue Management Milestones</t>
  </si>
  <si>
    <t>*Offer Date, Mod Application Offer Date or AtV Date.</t>
  </si>
  <si>
    <t>Project Name</t>
  </si>
  <si>
    <t>Contract Number</t>
  </si>
  <si>
    <t>Completion Date</t>
  </si>
  <si>
    <t>Offer Date*</t>
  </si>
  <si>
    <t>Number</t>
  </si>
  <si>
    <t>Name</t>
  </si>
  <si>
    <t>Missed Deadline Impact</t>
  </si>
  <si>
    <t>Milestone 3</t>
  </si>
  <si>
    <t>Land Rights</t>
  </si>
  <si>
    <t>Termination (unless evidence is provided within 60 days of the missed milestone specific exceptions apply)</t>
  </si>
  <si>
    <t>Milestone 1</t>
  </si>
  <si>
    <t>Initiate Planning Concent</t>
  </si>
  <si>
    <t>Milestone 2</t>
  </si>
  <si>
    <t>Secure Consent</t>
  </si>
  <si>
    <t>Milestone 4</t>
  </si>
  <si>
    <t>N/A</t>
  </si>
  <si>
    <t>Milestone 5</t>
  </si>
  <si>
    <t>Design Works Submission</t>
  </si>
  <si>
    <t>Possible Termination (which is expected to be dependent on the applicability of exemptions and proposed timeline)</t>
  </si>
  <si>
    <t>Milestone 6</t>
  </si>
  <si>
    <t>Agree Construction Plan</t>
  </si>
  <si>
    <t>Milestone 7</t>
  </si>
  <si>
    <t>Project Commitment</t>
  </si>
  <si>
    <t>Milestone 8</t>
  </si>
  <si>
    <t>Initiate Construction</t>
  </si>
  <si>
    <t xml:space="preserve">Roadnight Taylor provide the information contained within this document for reference purposes only. 
Roadnight Taylor are not responsible for its accuracy or end use. no liability is accepted by Roadnight Taylor Limited for any loss, damage, expenses, charges or costs arising as a result of any decision, action or inaction of the applicable party or any other missed opportunities whatsoever arising from this Transmission Queue Management Tool, its content, use or interpretation. </t>
  </si>
  <si>
    <t xml:space="preserve">*Offer Date, Mod Application Offer Date or AtV Date. </t>
  </si>
  <si>
    <t>Stage 1</t>
  </si>
  <si>
    <t>Stage 2</t>
  </si>
  <si>
    <t>Stage 3</t>
  </si>
  <si>
    <t>Stage 4</t>
  </si>
  <si>
    <t>Milestone</t>
  </si>
  <si>
    <t>Detail</t>
  </si>
  <si>
    <t>Evidence</t>
  </si>
  <si>
    <t>Milestone Dates</t>
  </si>
  <si>
    <t xml:space="preserve">0 years to 2 years </t>
  </si>
  <si>
    <t>2 years to 3 years</t>
  </si>
  <si>
    <t>3 years to 4 years</t>
  </si>
  <si>
    <t>4 years to 5 years</t>
  </si>
  <si>
    <t>5 years and above</t>
  </si>
  <si>
    <t>Infinity</t>
  </si>
  <si>
    <t>Conditional</t>
  </si>
  <si>
    <t>M3</t>
  </si>
  <si>
    <t>The User must have secured the required land rights to enable the construction of the project. The Usermay be the owner/occupier of the land or has the necessary agreement from the owner/occupier.</t>
  </si>
  <si>
    <t>The User shall provide documentation to demonstrate that:(i) The User is an owner or tenant of the land on which the proposed site is or will be situated; or (ii) The User has entered into an agreement to lease the land from the owner of the land on which the proposed site is or will be situated; or See table (varies with lead time)V1.03 V1.0 – 27 November 2023 (iii) The User has an option to purchase or to lease the land from the owner of the land on which the proposed site is or will be situated; or (iv) The User has entered into an exclusivity agreement in relation to the land with the owner of the land on which the proposed site is or will be situated; or (v) For an offshore site, the User has entered into an agreement for occupation or use of the seabed upon which the User's project (excluding any OTSDUW) is or will be located Nb the obligation is to secure and evidence the land right for the site of the installation e.g.Power Station or demand site so the evidence does not relate to rights e.g. easements associated with that site or OTSDUW. Compliance with this milestone is ongoing.</t>
  </si>
  <si>
    <t>Bilaterally Negotiated</t>
  </si>
  <si>
    <t>M1</t>
  </si>
  <si>
    <t>Initiate Planning Consent</t>
  </si>
  <si>
    <t>Where statutory consents are required for the construction of the User’s project, the User must begin the process of seeking statutory consents, including Planning Permission for the project within the timescales and be able to provide the required evidence.</t>
  </si>
  <si>
    <t>Submission of planning application to the relevant Statutory Authorityor, if the User’sproject does not require a statutory consent, a declaration from the User to that effect.</t>
  </si>
  <si>
    <t>M2</t>
  </si>
  <si>
    <t>Where required for the construction of the User’s project, the User must have secured statutory consents, including Planning Permission for the project within the timescales and be able to provide the required evidence.</t>
  </si>
  <si>
    <t>The planning decision notice confirms planning permission has been granted and that this permission allows the User to meet the terms included in itsConstruction Agreement. Compliance with this milestone is ongoing.</t>
  </si>
  <si>
    <t>Construction</t>
  </si>
  <si>
    <t>M4</t>
  </si>
  <si>
    <t>N/A - This milestone does not apply for Transmission</t>
  </si>
  <si>
    <t>M5</t>
  </si>
  <si>
    <t>Contestable Design Works Submission</t>
  </si>
  <si>
    <t xml:space="preserve">This milestone will apply where a User has gone down the contestable route for connection. </t>
  </si>
  <si>
    <t>Written confirmation from the Relevant Transmission Licensee that design obligations as bilaterally agreed in a User-Self Build agreement have been received.</t>
  </si>
  <si>
    <t>M6</t>
  </si>
  <si>
    <t>The User must have agreed a construction plan for the detailed User’s Works with The Companywhich demonstrates how they will be progressing the User’s Works to achieve the Completion Date.</t>
  </si>
  <si>
    <t>The User’s construction planshall demonstrate how the User will be ready for the Commissioning Programme Commencement Date and Completion Date. This must include a detailed programme for the User’s Works with a fixed start and end date as agreed with the Relevant Transmission Licensee, and be a programme aligned with the Commissioning Programme Commencement Date and Completion Date.</t>
  </si>
  <si>
    <t>M7</t>
  </si>
  <si>
    <t xml:space="preserve">This milestone demonstrates that the project has the necessary commitment or backing for it to proceed. </t>
  </si>
  <si>
    <t>One of the following: 
• Binding contract issued by the User for main plant equipment; or
• Capital contribution payments made to The Company in advance of connection; or
• A decision paper from a formal, minuted meeting of the User’s board of directors evidencing Final Investment Decision (FID); or
• award of agovernmental or regulatory subsidywhich provides financial support or incentive to the User’s project.</t>
  </si>
  <si>
    <t>M8</t>
  </si>
  <si>
    <t>Project construction is the project phase i.e. the period from when a User begins the site works to carry out construction of its project until completion of the User’s Works</t>
  </si>
  <si>
    <t xml:space="preserve">Commence construction according to theconstruction plan agreed under Milestone 6.Evidence for meeting this milestone will be a letter from the User’s board of directors or equivalent to state construction has commenced. </t>
  </si>
  <si>
    <t>A User Progression Milestone must be achieved by the date which represents the end of the milestone period identified for that milestone. The User Progression Milestones are categorised as Conditional Progression Milestones and Construction Progression Milestones. Different rights and obligations on National Grid ESO to terminate the User’s Construction Agreement apply for each of these categories. Once achieved a Conditional Progression Milestone must also continue to be met on an ongoing basis, that is, the statutory consent and planning permission initiated and secured and the land rights achieved to demonstrate compliance with the Conditional Progression Milestone must remain in place.</t>
  </si>
  <si>
    <t>National Grid ESO will provide (in the form of Appendix Q) a Table based on the above with each Construction Agreement. This will specify the dates of the milestone periods for the User’s project derived in accordance with this Section 16 and set out in each Appendix Q.</t>
  </si>
  <si>
    <t>Exceptional Issues on User Progression Milestones</t>
  </si>
  <si>
    <t>There may be a small number of exceptional issues outwith the User’s control which may lead to User project delay and a User not being able to meet a User Progression Milestone.</t>
  </si>
  <si>
    <t>The Exceptional issues which apply in the context of the Queue Management Process are as follows (see CUSC Section 16):</t>
  </si>
  <si>
    <t>Where the User is delayed in carrying out the User’s Works which entitles the User to fix a later date or dates under Clause 3.2 of the Construction Agreement (Delays and Force Majeure) and that delay is the reason that a User Progression Milestone is not met;</t>
  </si>
  <si>
    <t>Where the User is not able to meet a User Progression Milestone due to an event of Force Majeure;</t>
  </si>
  <si>
    <t>Where delays caused by a party (other than the User, The Company or a Relevant Transmission Licensee) can be demonstrated to have an impact upon the User meeting a User Progression Milestone and the User could not have avoided these delays or their impact by the exercise of Good Industry Practice</t>
  </si>
  <si>
    <t>Where a User is not able to meet a User Progression Milestone due to Planning appeals and third-party challenges in relation to the User’s Consents;</t>
  </si>
  <si>
    <t>Any delay in the achievement of a milestone by the User which is caused by a Relevant Transmission Licensee or The Company.</t>
  </si>
  <si>
    <t>Where the User believes an exceptional issue applies it shall provide written evidence to this effect supported by confirmation from the User’s board of directors or equivalent body for The Company’s consideration.</t>
  </si>
  <si>
    <t xml:space="preserve">The summary of Queue Management exceptional issues and exepmtions has been taken from the V1.0 – 27 November 2023 "CUSC Section 16" legal text and Final Modification report. The latter suggests further guidance and excemption examples to follow from National Grid ESO, acknowledging that this would need to be kept "live" initially.  </t>
  </si>
  <si>
    <t>Roadnight Taylor provide the information contained within this document for reference purposes only . Roadnight Taylor are not responsible for its accuracy or end use.</t>
  </si>
  <si>
    <t xml:space="preserve">This version of the Queue Management Tool is designed to facilitate testing of various Queue Management Milestone scenarios based on the proposed forward looking M1 and M2 approach, with the calculation driven by the type of planning required for a given scheme. </t>
  </si>
  <si>
    <t>Deadline 
(CMP376 original)</t>
  </si>
  <si>
    <t>Deadline 
(CMP434 proposed)</t>
  </si>
  <si>
    <t>CMP376 Approach. All durations referenced back from contracted Completion Date</t>
  </si>
  <si>
    <t>CMP434 Proposed Forward Looking Approach</t>
  </si>
  <si>
    <t>Town and Country Planning</t>
  </si>
  <si>
    <t>Developments of National Significance (Wales Only)</t>
  </si>
  <si>
    <t>Section 36 and 37</t>
  </si>
  <si>
    <t>Development Consent Order</t>
  </si>
  <si>
    <t>Offshore Developments</t>
  </si>
  <si>
    <t>Months from Gate 2 Offer signed date</t>
  </si>
  <si>
    <t>Scenario 1</t>
  </si>
  <si>
    <t>Scenario 2</t>
  </si>
  <si>
    <t xml:space="preserve">The default doe Scenario 1 is as ESO have presented w/c 25 July 2025 while Scenario 2 is based on </t>
  </si>
  <si>
    <t>Months between M1 and M2*</t>
  </si>
  <si>
    <t xml:space="preserve">*The default for M2 in both Scenarios is 18 monthd due to this being the longest allowable time between </t>
  </si>
  <si>
    <t>M1 and M2 under the present Queue Management Milestones introduced under CMP376.</t>
  </si>
  <si>
    <t>Scenario</t>
  </si>
  <si>
    <t xml:space="preserve">Scenarios are designed to be changed within this workbook. </t>
  </si>
  <si>
    <t>Scenario 3</t>
  </si>
  <si>
    <t>N/A - Gate 2 Criteria</t>
  </si>
  <si>
    <t>Stage 1 Deadline 
(CMP376 original)</t>
  </si>
  <si>
    <t>Stage 2 Deadline 
(CMP434 proposed)</t>
  </si>
  <si>
    <t>Stage 1 Deadline 
(CMP434 proposed)</t>
  </si>
  <si>
    <t>Stage 2 Deadline 
(CMP376 original)</t>
  </si>
  <si>
    <t>Stage 3 Deadline 
(CMP376 original)</t>
  </si>
  <si>
    <t>Stage 3 Deadline 
(CMP434 proposed)</t>
  </si>
  <si>
    <t>Stage 4 Deadline 
(CMP376 original)</t>
  </si>
  <si>
    <t>Stage 4 Deadline 
(CMP434 proposed)</t>
  </si>
  <si>
    <t>Planning Type</t>
  </si>
  <si>
    <t>Case by Case</t>
  </si>
  <si>
    <t>Nuclear and Novel Developments</t>
  </si>
  <si>
    <t xml:space="preserve">Working Group Member feedback. Scenario 3 is the ESO proposal post Consultation (w/c 19 August 2024) </t>
  </si>
  <si>
    <t xml:space="preserve">Scenario 1 = ESO Proposed, Scenario 2 = Based on WG Member Feedback, Scenario 3 = ESO proposal post Consultation (w/c 19 August 2024) </t>
  </si>
  <si>
    <t>Earliest of the the two sets of dates will apply</t>
  </si>
  <si>
    <t xml:space="preserve">Discretional Milestone Adjustment introduced. Intended for projects with Connection Dates 6/7 years or more from the Offer Date, to avoid unintended outcomes, yet the revised proposal on 28 August 2024 does not include a timeframe. </t>
  </si>
  <si>
    <t>Gate 2 Offer Issue Date</t>
  </si>
  <si>
    <t xml:space="preserve">Note, V0.7 aligns with the NESO "re-baselined" CMP434 proposal, changing this date from Offer Signature Date to Offer Issue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</si>
</sst>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02776"/>
      <name val="Calibri"/>
      <family val="2"/>
      <scheme val="minor"/>
    </font>
    <font>
      <b/>
      <sz val="11"/>
      <color rgb="FF002776"/>
      <name val="Calibri"/>
      <family val="2"/>
      <scheme val="minor"/>
    </font>
    <font>
      <b/>
      <u/>
      <sz val="12"/>
      <color rgb="FF002776"/>
      <name val="Calibri"/>
      <family val="2"/>
      <scheme val="minor"/>
    </font>
    <font>
      <sz val="12"/>
      <color rgb="FF002776"/>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b/>
      <sz val="11"/>
      <color rgb="FFC00000"/>
      <name val="Calibri"/>
      <family val="2"/>
      <scheme val="minor"/>
    </font>
  </fonts>
  <fills count="14">
    <fill>
      <patternFill patternType="none"/>
    </fill>
    <fill>
      <patternFill patternType="gray125"/>
    </fill>
    <fill>
      <patternFill patternType="solid">
        <fgColor rgb="FFF7D81D"/>
        <bgColor indexed="64"/>
      </patternFill>
    </fill>
    <fill>
      <patternFill patternType="solid">
        <fgColor rgb="FF839BDD"/>
        <bgColor indexed="64"/>
      </patternFill>
    </fill>
    <fill>
      <patternFill patternType="solid">
        <fgColor theme="0" tint="-4.9989318521683403E-2"/>
        <bgColor indexed="64"/>
      </patternFill>
    </fill>
    <fill>
      <patternFill patternType="solid">
        <fgColor rgb="FF002776"/>
        <bgColor indexed="64"/>
      </patternFill>
    </fill>
    <fill>
      <patternFill patternType="solid">
        <fgColor rgb="FFEE505F"/>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92">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vertical="center" wrapText="1"/>
    </xf>
    <xf numFmtId="0" fontId="0" fillId="4" borderId="1" xfId="0" applyFill="1" applyBorder="1" applyAlignment="1">
      <alignment horizontal="center" vertical="center"/>
    </xf>
    <xf numFmtId="0" fontId="0" fillId="0" borderId="0" xfId="0" applyAlignment="1">
      <alignment horizontal="center"/>
    </xf>
    <xf numFmtId="0" fontId="2" fillId="5" borderId="1" xfId="0" applyFont="1" applyFill="1" applyBorder="1" applyAlignment="1">
      <alignment horizontal="center" vertical="center"/>
    </xf>
    <xf numFmtId="0" fontId="0" fillId="0" borderId="0" xfId="0" applyAlignment="1">
      <alignment horizontal="right" vertical="center" indent="2"/>
    </xf>
    <xf numFmtId="0" fontId="0" fillId="7" borderId="0" xfId="0" applyFill="1" applyAlignment="1">
      <alignment vertical="center"/>
    </xf>
    <xf numFmtId="0" fontId="0" fillId="7" borderId="0" xfId="0" applyFill="1"/>
    <xf numFmtId="0" fontId="2" fillId="7" borderId="0" xfId="0" applyFont="1" applyFill="1" applyAlignment="1">
      <alignment horizontal="center" vertical="center"/>
    </xf>
    <xf numFmtId="0" fontId="0" fillId="7" borderId="0" xfId="0" applyFill="1" applyAlignment="1">
      <alignment horizontal="center" vertical="center"/>
    </xf>
    <xf numFmtId="0" fontId="4" fillId="0" borderId="0" xfId="0" applyFont="1"/>
    <xf numFmtId="0" fontId="6" fillId="0" borderId="0" xfId="0" applyFont="1"/>
    <xf numFmtId="0" fontId="7" fillId="0" borderId="0" xfId="0" applyFont="1"/>
    <xf numFmtId="0" fontId="3" fillId="7" borderId="0" xfId="0" applyFont="1" applyFill="1" applyAlignment="1">
      <alignment horizontal="center" vertical="center"/>
    </xf>
    <xf numFmtId="0" fontId="0" fillId="7" borderId="0" xfId="0" applyFill="1" applyAlignment="1">
      <alignment horizontal="center"/>
    </xf>
    <xf numFmtId="0" fontId="0" fillId="7" borderId="0" xfId="0" applyFill="1" applyAlignment="1">
      <alignment horizontal="center" vertical="center" wrapText="1"/>
    </xf>
    <xf numFmtId="164" fontId="0" fillId="0" borderId="0" xfId="0" applyNumberFormat="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64" fontId="0" fillId="0" borderId="4" xfId="0" applyNumberFormat="1" applyBorder="1" applyAlignment="1">
      <alignment vertical="center" wrapText="1"/>
    </xf>
    <xf numFmtId="0" fontId="9" fillId="0" borderId="0" xfId="0" applyFont="1" applyAlignment="1">
      <alignmen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8" borderId="0" xfId="0" applyNumberFormat="1" applyFill="1" applyAlignment="1">
      <alignment horizontal="center" vertical="center" wrapText="1"/>
    </xf>
    <xf numFmtId="0" fontId="0" fillId="0" borderId="0" xfId="0" applyAlignment="1">
      <alignment horizontal="right" indent="1"/>
    </xf>
    <xf numFmtId="0" fontId="10" fillId="0" borderId="0" xfId="0" applyFont="1"/>
    <xf numFmtId="0" fontId="10" fillId="0" borderId="0" xfId="0" applyFont="1" applyAlignment="1">
      <alignment horizontal="left" vertical="center"/>
    </xf>
    <xf numFmtId="0" fontId="2" fillId="11" borderId="1" xfId="0" applyFont="1" applyFill="1" applyBorder="1" applyAlignment="1">
      <alignment horizontal="center" vertical="center" wrapText="1"/>
    </xf>
    <xf numFmtId="0" fontId="0" fillId="0" borderId="6" xfId="0" applyBorder="1" applyAlignment="1">
      <alignment horizontal="center" vertical="center"/>
    </xf>
    <xf numFmtId="14" fontId="3" fillId="0" borderId="6" xfId="0" applyNumberFormat="1" applyFont="1" applyBorder="1" applyAlignment="1">
      <alignment horizontal="center" vertical="center"/>
    </xf>
    <xf numFmtId="0" fontId="12"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left" vertical="center" wrapText="1"/>
    </xf>
    <xf numFmtId="0" fontId="3" fillId="6" borderId="0" xfId="0" applyFont="1" applyFill="1" applyAlignment="1">
      <alignment horizontal="left" vertical="center" indent="2"/>
    </xf>
    <xf numFmtId="0" fontId="0" fillId="0" borderId="0" xfId="0" applyAlignment="1">
      <alignment horizontal="left" vertical="center"/>
    </xf>
    <xf numFmtId="0" fontId="0" fillId="0" borderId="0" xfId="0" applyAlignment="1">
      <alignment horizontal="left"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11" fillId="0" borderId="5" xfId="0" applyFont="1" applyBorder="1" applyAlignment="1" applyProtection="1">
      <alignment horizontal="left" wrapText="1" indent="1"/>
      <protection locked="0"/>
    </xf>
    <xf numFmtId="0" fontId="11" fillId="0" borderId="0" xfId="0" applyFont="1" applyAlignment="1" applyProtection="1">
      <alignment horizontal="left" wrapText="1" indent="1"/>
      <protection locked="0"/>
    </xf>
    <xf numFmtId="0" fontId="12" fillId="12" borderId="0" xfId="0" applyFont="1" applyFill="1" applyAlignment="1">
      <alignment horizontal="center" vertical="center"/>
    </xf>
    <xf numFmtId="0" fontId="3" fillId="0" borderId="5"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2" fillId="13" borderId="0" xfId="0" applyFont="1" applyFill="1" applyAlignment="1">
      <alignment horizontal="center" vertical="center"/>
    </xf>
    <xf numFmtId="0" fontId="3" fillId="0" borderId="0" xfId="0" applyFont="1" applyAlignment="1">
      <alignment horizontal="center" vertical="center"/>
    </xf>
    <xf numFmtId="0" fontId="9" fillId="0" borderId="0" xfId="0" applyFont="1" applyAlignment="1">
      <alignment horizontal="left" vertical="top" wrapText="1"/>
    </xf>
    <xf numFmtId="14" fontId="3" fillId="0" borderId="7" xfId="0" applyNumberFormat="1"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3" fillId="9" borderId="2"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3" xfId="0"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3" fillId="10" borderId="1" xfId="0" applyFont="1" applyFill="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textRotation="90" wrapText="1"/>
    </xf>
    <xf numFmtId="0" fontId="0" fillId="0" borderId="1" xfId="0" applyBorder="1" applyAlignment="1">
      <alignment horizontal="center" vertical="center" textRotation="90"/>
    </xf>
    <xf numFmtId="0" fontId="4"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11" fillId="0" borderId="5" xfId="0" applyFont="1" applyBorder="1" applyAlignment="1" applyProtection="1">
      <alignment horizontal="left" vertical="top" wrapText="1" indent="1"/>
      <protection locked="0"/>
    </xf>
    <xf numFmtId="0" fontId="11" fillId="0" borderId="0" xfId="0" applyFont="1" applyBorder="1" applyAlignment="1" applyProtection="1">
      <alignment horizontal="left" vertical="top" wrapText="1" indent="1"/>
      <protection locked="0"/>
    </xf>
  </cellXfs>
  <cellStyles count="1">
    <cellStyle name="Normal" xfId="0" builtinId="0"/>
  </cellStyles>
  <dxfs count="18">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fgColor theme="0" tint="-0.34998626667073579"/>
          <bgColor theme="0" tint="-0.14996795556505021"/>
        </patternFill>
      </fill>
    </dxf>
    <dxf>
      <font>
        <color theme="0" tint="-0.14996795556505021"/>
      </font>
    </dxf>
    <dxf>
      <font>
        <color rgb="FF9C5700"/>
      </font>
      <fill>
        <patternFill>
          <bgColor rgb="FFFFEB9C"/>
        </patternFill>
      </fill>
    </dxf>
    <dxf>
      <font>
        <color rgb="FF9C5700"/>
      </font>
      <fill>
        <patternFill>
          <bgColor rgb="FFFFEB9C"/>
        </patternFill>
      </fill>
    </dxf>
    <dxf>
      <font>
        <color theme="7" tint="0.59996337778862885"/>
      </font>
      <fill>
        <patternFill>
          <fgColor theme="7" tint="0.39994506668294322"/>
        </patternFill>
      </fill>
    </dxf>
    <dxf>
      <fill>
        <patternFill>
          <fgColor theme="0" tint="-0.34998626667073579"/>
          <bgColor theme="0" tint="-0.14996795556505021"/>
        </patternFill>
      </fill>
    </dxf>
    <dxf>
      <font>
        <color theme="0" tint="-0.14996795556505021"/>
      </font>
    </dxf>
    <dxf>
      <font>
        <color rgb="FF006100"/>
      </font>
      <fill>
        <patternFill>
          <bgColor rgb="FFC6EFCE"/>
        </patternFill>
      </fill>
    </dxf>
    <dxf>
      <font>
        <color rgb="FF006100"/>
      </font>
      <fill>
        <patternFill>
          <bgColor rgb="FFC6EFCE"/>
        </patternFill>
      </fill>
    </dxf>
    <dxf>
      <fill>
        <patternFill>
          <fgColor theme="0" tint="-0.34998626667073579"/>
          <bgColor theme="0" tint="-0.14996795556505021"/>
        </patternFill>
      </fill>
    </dxf>
    <dxf>
      <font>
        <color theme="0" tint="-0.14996795556505021"/>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7" tint="0.59996337778862885"/>
      </font>
      <fill>
        <patternFill>
          <fgColor theme="7" tint="0.39994506668294322"/>
        </patternFill>
      </fill>
    </dxf>
  </dxfs>
  <tableStyles count="0" defaultTableStyle="TableStyleMedium2" defaultPivotStyle="PivotStyleLight16"/>
  <colors>
    <mruColors>
      <color rgb="FFF7D81D"/>
      <color rgb="FF839BDD"/>
      <color rgb="FFEE505F"/>
      <color rgb="FF002776"/>
      <color rgb="FFDEBF08"/>
      <color rgb="FFC5AA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8</xdr:col>
      <xdr:colOff>35718</xdr:colOff>
      <xdr:row>3</xdr:row>
      <xdr:rowOff>9524</xdr:rowOff>
    </xdr:to>
    <xdr:sp macro="" textlink="">
      <xdr:nvSpPr>
        <xdr:cNvPr id="2" name="Rectangle: Diagonal Corners Rounded 1">
          <a:extLst>
            <a:ext uri="{FF2B5EF4-FFF2-40B4-BE49-F238E27FC236}">
              <a16:creationId xmlns:a16="http://schemas.microsoft.com/office/drawing/2014/main" id="{8C259AF3-010D-9FC8-457F-EC41ED6CFB45}"/>
            </a:ext>
          </a:extLst>
        </xdr:cNvPr>
        <xdr:cNvSpPr/>
      </xdr:nvSpPr>
      <xdr:spPr>
        <a:xfrm>
          <a:off x="9609667" y="190499"/>
          <a:ext cx="10132218" cy="390525"/>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t>     Roadnight Taylor | </a:t>
          </a:r>
          <a:r>
            <a:rPr lang="en-GB" sz="1200" b="1"/>
            <a:t>Transmission Queue Management Tool  - *TMO4+</a:t>
          </a:r>
          <a:r>
            <a:rPr lang="en-GB" sz="1200" b="1" baseline="0"/>
            <a:t> Concept Testing*</a:t>
          </a:r>
          <a:endParaRPr lang="en-GB" sz="1200" b="1"/>
        </a:p>
      </xdr:txBody>
    </xdr:sp>
    <xdr:clientData/>
  </xdr:twoCellAnchor>
  <xdr:twoCellAnchor>
    <xdr:from>
      <xdr:col>1</xdr:col>
      <xdr:colOff>1598876</xdr:colOff>
      <xdr:row>9</xdr:row>
      <xdr:rowOff>4761</xdr:rowOff>
    </xdr:from>
    <xdr:to>
      <xdr:col>1</xdr:col>
      <xdr:colOff>1644595</xdr:colOff>
      <xdr:row>16</xdr:row>
      <xdr:rowOff>1</xdr:rowOff>
    </xdr:to>
    <xdr:sp macro="" textlink="">
      <xdr:nvSpPr>
        <xdr:cNvPr id="5" name="Rectangle: Diagonal Corners Rounded 4">
          <a:extLst>
            <a:ext uri="{FF2B5EF4-FFF2-40B4-BE49-F238E27FC236}">
              <a16:creationId xmlns:a16="http://schemas.microsoft.com/office/drawing/2014/main" id="{29D84BDC-09AC-402C-A94E-81279035E4E9}"/>
            </a:ext>
          </a:extLst>
        </xdr:cNvPr>
        <xdr:cNvSpPr/>
      </xdr:nvSpPr>
      <xdr:spPr>
        <a:xfrm rot="5400000">
          <a:off x="1417741" y="3202146"/>
          <a:ext cx="1318156" cy="45719"/>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200" b="1"/>
        </a:p>
      </xdr:txBody>
    </xdr:sp>
    <xdr:clientData/>
  </xdr:twoCellAnchor>
  <xdr:twoCellAnchor>
    <xdr:from>
      <xdr:col>1</xdr:col>
      <xdr:colOff>27621</xdr:colOff>
      <xdr:row>24</xdr:row>
      <xdr:rowOff>167636</xdr:rowOff>
    </xdr:from>
    <xdr:to>
      <xdr:col>5</xdr:col>
      <xdr:colOff>4027559</xdr:colOff>
      <xdr:row>24</xdr:row>
      <xdr:rowOff>239636</xdr:rowOff>
    </xdr:to>
    <xdr:sp macro="" textlink="">
      <xdr:nvSpPr>
        <xdr:cNvPr id="9" name="Rectangle: Diagonal Corners Rounded 8">
          <a:extLst>
            <a:ext uri="{FF2B5EF4-FFF2-40B4-BE49-F238E27FC236}">
              <a16:creationId xmlns:a16="http://schemas.microsoft.com/office/drawing/2014/main" id="{908D7DA5-AF81-49C3-916C-627219C1DB4A}"/>
            </a:ext>
          </a:extLst>
        </xdr:cNvPr>
        <xdr:cNvSpPr/>
      </xdr:nvSpPr>
      <xdr:spPr>
        <a:xfrm>
          <a:off x="9719309" y="5025386"/>
          <a:ext cx="9072000" cy="72000"/>
        </a:xfrm>
        <a:prstGeom prst="round2DiagRect">
          <a:avLst>
            <a:gd name="adj1" fmla="val 50000"/>
            <a:gd name="adj2" fmla="val 0"/>
          </a:avLst>
        </a:prstGeom>
        <a:gradFill flip="none" rotWithShape="1">
          <a:gsLst>
            <a:gs pos="0">
              <a:srgbClr val="EE505F"/>
            </a:gs>
            <a:gs pos="50000">
              <a:srgbClr val="EE5C69"/>
            </a:gs>
            <a:gs pos="100000">
              <a:srgbClr val="F38993"/>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endParaRPr lang="en-GB" sz="1400" kern="12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17</xdr:col>
      <xdr:colOff>31750</xdr:colOff>
      <xdr:row>3</xdr:row>
      <xdr:rowOff>9524</xdr:rowOff>
    </xdr:to>
    <xdr:sp macro="" textlink="">
      <xdr:nvSpPr>
        <xdr:cNvPr id="2" name="Rectangle: Diagonal Corners Rounded 1">
          <a:extLst>
            <a:ext uri="{FF2B5EF4-FFF2-40B4-BE49-F238E27FC236}">
              <a16:creationId xmlns:a16="http://schemas.microsoft.com/office/drawing/2014/main" id="{4098ADBA-2208-402E-BFC5-4C963C637FCA}"/>
            </a:ext>
          </a:extLst>
        </xdr:cNvPr>
        <xdr:cNvSpPr/>
      </xdr:nvSpPr>
      <xdr:spPr>
        <a:xfrm>
          <a:off x="9599083" y="190499"/>
          <a:ext cx="13917084" cy="390525"/>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t>     Roadnight Taylor | </a:t>
          </a:r>
          <a:r>
            <a:rPr lang="en-GB" sz="1200" b="1"/>
            <a:t>Transmission Queue Management Tool </a:t>
          </a:r>
          <a:r>
            <a:rPr lang="en-GB" sz="1200" b="1">
              <a:solidFill>
                <a:schemeClr val="lt1"/>
              </a:solidFill>
              <a:effectLst/>
              <a:latin typeface="+mn-lt"/>
              <a:ea typeface="+mn-ea"/>
              <a:cs typeface="+mn-cs"/>
            </a:rPr>
            <a:t>- *TMO4+</a:t>
          </a:r>
          <a:r>
            <a:rPr lang="en-GB" sz="1200" b="1" baseline="0">
              <a:solidFill>
                <a:schemeClr val="lt1"/>
              </a:solidFill>
              <a:effectLst/>
              <a:latin typeface="+mn-lt"/>
              <a:ea typeface="+mn-ea"/>
              <a:cs typeface="+mn-cs"/>
            </a:rPr>
            <a:t> Concept Testing*</a:t>
          </a:r>
          <a:endParaRPr lang="en-GB" sz="1200" b="1"/>
        </a:p>
      </xdr:txBody>
    </xdr:sp>
    <xdr:clientData/>
  </xdr:twoCellAnchor>
  <xdr:twoCellAnchor>
    <xdr:from>
      <xdr:col>1</xdr:col>
      <xdr:colOff>1207293</xdr:colOff>
      <xdr:row>9</xdr:row>
      <xdr:rowOff>4761</xdr:rowOff>
    </xdr:from>
    <xdr:to>
      <xdr:col>1</xdr:col>
      <xdr:colOff>1253012</xdr:colOff>
      <xdr:row>12</xdr:row>
      <xdr:rowOff>3011</xdr:rowOff>
    </xdr:to>
    <xdr:sp macro="" textlink="">
      <xdr:nvSpPr>
        <xdr:cNvPr id="3" name="Rectangle: Diagonal Corners Rounded 2">
          <a:extLst>
            <a:ext uri="{FF2B5EF4-FFF2-40B4-BE49-F238E27FC236}">
              <a16:creationId xmlns:a16="http://schemas.microsoft.com/office/drawing/2014/main" id="{EDC2EF28-0CD4-4FB0-A882-0F4FC8103208}"/>
            </a:ext>
          </a:extLst>
        </xdr:cNvPr>
        <xdr:cNvSpPr/>
      </xdr:nvSpPr>
      <xdr:spPr>
        <a:xfrm rot="5400000">
          <a:off x="10369736" y="2462818"/>
          <a:ext cx="792000" cy="45719"/>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200" b="1"/>
        </a:p>
      </xdr:txBody>
    </xdr:sp>
    <xdr:clientData/>
  </xdr:twoCellAnchor>
  <xdr:twoCellAnchor>
    <xdr:from>
      <xdr:col>1</xdr:col>
      <xdr:colOff>27621</xdr:colOff>
      <xdr:row>25</xdr:row>
      <xdr:rowOff>167636</xdr:rowOff>
    </xdr:from>
    <xdr:to>
      <xdr:col>11</xdr:col>
      <xdr:colOff>4027559</xdr:colOff>
      <xdr:row>25</xdr:row>
      <xdr:rowOff>239636</xdr:rowOff>
    </xdr:to>
    <xdr:sp macro="" textlink="">
      <xdr:nvSpPr>
        <xdr:cNvPr id="5" name="Rectangle: Diagonal Corners Rounded 4">
          <a:extLst>
            <a:ext uri="{FF2B5EF4-FFF2-40B4-BE49-F238E27FC236}">
              <a16:creationId xmlns:a16="http://schemas.microsoft.com/office/drawing/2014/main" id="{DB069F91-65E2-4451-82A9-CFFD6CAA06EF}"/>
            </a:ext>
          </a:extLst>
        </xdr:cNvPr>
        <xdr:cNvSpPr/>
      </xdr:nvSpPr>
      <xdr:spPr>
        <a:xfrm>
          <a:off x="9562146" y="5111111"/>
          <a:ext cx="9076763" cy="72000"/>
        </a:xfrm>
        <a:prstGeom prst="round2DiagRect">
          <a:avLst>
            <a:gd name="adj1" fmla="val 50000"/>
            <a:gd name="adj2" fmla="val 0"/>
          </a:avLst>
        </a:prstGeom>
        <a:gradFill flip="none" rotWithShape="1">
          <a:gsLst>
            <a:gs pos="0">
              <a:srgbClr val="EE505F"/>
            </a:gs>
            <a:gs pos="50000">
              <a:srgbClr val="EE5C69"/>
            </a:gs>
            <a:gs pos="100000">
              <a:srgbClr val="F38993"/>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p>
          <a:pPr marL="0" indent="0" algn="ctr" defTabSz="914400" rtl="0" eaLnBrk="1" latinLnBrk="0" hangingPunct="1"/>
          <a:endParaRPr lang="en-GB" sz="1400" kern="1200">
            <a:solidFill>
              <a:schemeClr val="lt1"/>
            </a:solidFill>
            <a:latin typeface="+mn-lt"/>
            <a:ea typeface="+mn-ea"/>
            <a:cs typeface="+mn-cs"/>
          </a:endParaRPr>
        </a:p>
      </xdr:txBody>
    </xdr:sp>
    <xdr:clientData/>
  </xdr:twoCellAnchor>
  <xdr:twoCellAnchor>
    <xdr:from>
      <xdr:col>2</xdr:col>
      <xdr:colOff>2263514</xdr:colOff>
      <xdr:row>12</xdr:row>
      <xdr:rowOff>259824</xdr:rowOff>
    </xdr:from>
    <xdr:to>
      <xdr:col>2</xdr:col>
      <xdr:colOff>2309233</xdr:colOff>
      <xdr:row>18</xdr:row>
      <xdr:rowOff>20775</xdr:rowOff>
    </xdr:to>
    <xdr:sp macro="" textlink="">
      <xdr:nvSpPr>
        <xdr:cNvPr id="7" name="Rectangle: Diagonal Corners Rounded 6">
          <a:extLst>
            <a:ext uri="{FF2B5EF4-FFF2-40B4-BE49-F238E27FC236}">
              <a16:creationId xmlns:a16="http://schemas.microsoft.com/office/drawing/2014/main" id="{997D2E21-8D61-404E-B6F0-CD479576A2E7}"/>
            </a:ext>
          </a:extLst>
        </xdr:cNvPr>
        <xdr:cNvSpPr/>
      </xdr:nvSpPr>
      <xdr:spPr>
        <a:xfrm rot="5400000">
          <a:off x="3430365" y="3817373"/>
          <a:ext cx="1386551" cy="45719"/>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GB"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0</xdr:rowOff>
    </xdr:from>
    <xdr:to>
      <xdr:col>21</xdr:col>
      <xdr:colOff>327932</xdr:colOff>
      <xdr:row>3</xdr:row>
      <xdr:rowOff>9525</xdr:rowOff>
    </xdr:to>
    <xdr:sp macro="" textlink="">
      <xdr:nvSpPr>
        <xdr:cNvPr id="3" name="Rectangle: Diagonal Corners Rounded 2">
          <a:extLst>
            <a:ext uri="{FF2B5EF4-FFF2-40B4-BE49-F238E27FC236}">
              <a16:creationId xmlns:a16="http://schemas.microsoft.com/office/drawing/2014/main" id="{CE1C30D1-9FBE-4922-B495-BEE548F83570}"/>
            </a:ext>
          </a:extLst>
        </xdr:cNvPr>
        <xdr:cNvSpPr/>
      </xdr:nvSpPr>
      <xdr:spPr>
        <a:xfrm>
          <a:off x="457200" y="190500"/>
          <a:ext cx="21473432" cy="390525"/>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t>     </a:t>
          </a:r>
          <a:r>
            <a:rPr lang="en-GB" sz="1200" b="1"/>
            <a:t>Queue Management |</a:t>
          </a:r>
          <a:r>
            <a:rPr lang="en-GB" sz="1200" b="1" baseline="0"/>
            <a:t> Milestones</a:t>
          </a:r>
          <a:endParaRPr lang="en-GB"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21</xdr:col>
      <xdr:colOff>13607</xdr:colOff>
      <xdr:row>3</xdr:row>
      <xdr:rowOff>9525</xdr:rowOff>
    </xdr:to>
    <xdr:sp macro="" textlink="">
      <xdr:nvSpPr>
        <xdr:cNvPr id="3" name="Rectangle: Diagonal Corners Rounded 2">
          <a:extLst>
            <a:ext uri="{FF2B5EF4-FFF2-40B4-BE49-F238E27FC236}">
              <a16:creationId xmlns:a16="http://schemas.microsoft.com/office/drawing/2014/main" id="{7223550C-04C0-4890-8A0E-0CF947A00174}"/>
            </a:ext>
          </a:extLst>
        </xdr:cNvPr>
        <xdr:cNvSpPr/>
      </xdr:nvSpPr>
      <xdr:spPr>
        <a:xfrm>
          <a:off x="449036" y="190500"/>
          <a:ext cx="11960678" cy="390525"/>
        </a:xfrm>
        <a:prstGeom prst="round2DiagRect">
          <a:avLst>
            <a:gd name="adj1" fmla="val 50000"/>
            <a:gd name="adj2" fmla="val 0"/>
          </a:avLst>
        </a:prstGeom>
        <a:gradFill flip="none" rotWithShape="1">
          <a:gsLst>
            <a:gs pos="35000">
              <a:srgbClr val="002776"/>
            </a:gs>
            <a:gs pos="100000">
              <a:srgbClr val="F7D81D"/>
            </a:gs>
            <a:gs pos="72000">
              <a:srgbClr val="839BDD"/>
            </a:gs>
          </a:gsLst>
          <a:lin ang="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t>     </a:t>
          </a:r>
          <a:r>
            <a:rPr lang="en-GB" sz="1200" b="1"/>
            <a:t>Queue Management |</a:t>
          </a:r>
          <a:r>
            <a:rPr lang="en-GB" sz="1200" b="1" baseline="0"/>
            <a:t> Exceptions</a:t>
          </a:r>
          <a:endParaRPr lang="en-GB" sz="1200" b="1"/>
        </a:p>
      </xdr:txBody>
    </xdr:sp>
    <xdr:clientData/>
  </xdr:twoCellAnchor>
  <xdr:twoCellAnchor>
    <xdr:from>
      <xdr:col>1</xdr:col>
      <xdr:colOff>238125</xdr:colOff>
      <xdr:row>12</xdr:row>
      <xdr:rowOff>76200</xdr:rowOff>
    </xdr:from>
    <xdr:to>
      <xdr:col>1</xdr:col>
      <xdr:colOff>533400</xdr:colOff>
      <xdr:row>12</xdr:row>
      <xdr:rowOff>371475</xdr:rowOff>
    </xdr:to>
    <xdr:sp macro="" textlink="">
      <xdr:nvSpPr>
        <xdr:cNvPr id="4" name="Oval 3">
          <a:extLst>
            <a:ext uri="{FF2B5EF4-FFF2-40B4-BE49-F238E27FC236}">
              <a16:creationId xmlns:a16="http://schemas.microsoft.com/office/drawing/2014/main" id="{259CC9D8-0272-18D4-A7B9-4633A8581587}"/>
            </a:ext>
          </a:extLst>
        </xdr:cNvPr>
        <xdr:cNvSpPr/>
      </xdr:nvSpPr>
      <xdr:spPr>
        <a:xfrm>
          <a:off x="685800" y="4133850"/>
          <a:ext cx="295275" cy="295275"/>
        </a:xfrm>
        <a:prstGeom prst="ellipse">
          <a:avLst/>
        </a:prstGeom>
        <a:solidFill>
          <a:srgbClr val="EE50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238125</xdr:colOff>
      <xdr:row>13</xdr:row>
      <xdr:rowOff>85725</xdr:rowOff>
    </xdr:from>
    <xdr:to>
      <xdr:col>1</xdr:col>
      <xdr:colOff>533400</xdr:colOff>
      <xdr:row>13</xdr:row>
      <xdr:rowOff>381000</xdr:rowOff>
    </xdr:to>
    <xdr:sp macro="" textlink="">
      <xdr:nvSpPr>
        <xdr:cNvPr id="5" name="Oval 4">
          <a:extLst>
            <a:ext uri="{FF2B5EF4-FFF2-40B4-BE49-F238E27FC236}">
              <a16:creationId xmlns:a16="http://schemas.microsoft.com/office/drawing/2014/main" id="{912D9A20-1734-4313-84CA-5147ED2CB26B}"/>
            </a:ext>
          </a:extLst>
        </xdr:cNvPr>
        <xdr:cNvSpPr/>
      </xdr:nvSpPr>
      <xdr:spPr>
        <a:xfrm>
          <a:off x="685800" y="4600575"/>
          <a:ext cx="295275" cy="295275"/>
        </a:xfrm>
        <a:prstGeom prst="ellipse">
          <a:avLst/>
        </a:prstGeom>
        <a:solidFill>
          <a:srgbClr val="EE50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238125</xdr:colOff>
      <xdr:row>14</xdr:row>
      <xdr:rowOff>85725</xdr:rowOff>
    </xdr:from>
    <xdr:to>
      <xdr:col>1</xdr:col>
      <xdr:colOff>533400</xdr:colOff>
      <xdr:row>14</xdr:row>
      <xdr:rowOff>381000</xdr:rowOff>
    </xdr:to>
    <xdr:sp macro="" textlink="">
      <xdr:nvSpPr>
        <xdr:cNvPr id="6" name="Oval 5">
          <a:extLst>
            <a:ext uri="{FF2B5EF4-FFF2-40B4-BE49-F238E27FC236}">
              <a16:creationId xmlns:a16="http://schemas.microsoft.com/office/drawing/2014/main" id="{D0900A5E-E029-4C0C-B908-9E51F261C81A}"/>
            </a:ext>
          </a:extLst>
        </xdr:cNvPr>
        <xdr:cNvSpPr/>
      </xdr:nvSpPr>
      <xdr:spPr>
        <a:xfrm>
          <a:off x="685800" y="5057775"/>
          <a:ext cx="295275" cy="295275"/>
        </a:xfrm>
        <a:prstGeom prst="ellipse">
          <a:avLst/>
        </a:prstGeom>
        <a:solidFill>
          <a:srgbClr val="EE50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238125</xdr:colOff>
      <xdr:row>15</xdr:row>
      <xdr:rowOff>85725</xdr:rowOff>
    </xdr:from>
    <xdr:to>
      <xdr:col>1</xdr:col>
      <xdr:colOff>533400</xdr:colOff>
      <xdr:row>15</xdr:row>
      <xdr:rowOff>381000</xdr:rowOff>
    </xdr:to>
    <xdr:sp macro="" textlink="">
      <xdr:nvSpPr>
        <xdr:cNvPr id="7" name="Oval 6">
          <a:extLst>
            <a:ext uri="{FF2B5EF4-FFF2-40B4-BE49-F238E27FC236}">
              <a16:creationId xmlns:a16="http://schemas.microsoft.com/office/drawing/2014/main" id="{136F0CF1-3B8C-43D2-B43E-FBDCB4723B92}"/>
            </a:ext>
          </a:extLst>
        </xdr:cNvPr>
        <xdr:cNvSpPr/>
      </xdr:nvSpPr>
      <xdr:spPr>
        <a:xfrm>
          <a:off x="685800" y="5514975"/>
          <a:ext cx="295275" cy="295275"/>
        </a:xfrm>
        <a:prstGeom prst="ellipse">
          <a:avLst/>
        </a:prstGeom>
        <a:solidFill>
          <a:srgbClr val="EE50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238125</xdr:colOff>
      <xdr:row>16</xdr:row>
      <xdr:rowOff>85725</xdr:rowOff>
    </xdr:from>
    <xdr:to>
      <xdr:col>1</xdr:col>
      <xdr:colOff>533400</xdr:colOff>
      <xdr:row>16</xdr:row>
      <xdr:rowOff>381000</xdr:rowOff>
    </xdr:to>
    <xdr:sp macro="" textlink="">
      <xdr:nvSpPr>
        <xdr:cNvPr id="8" name="Oval 7">
          <a:extLst>
            <a:ext uri="{FF2B5EF4-FFF2-40B4-BE49-F238E27FC236}">
              <a16:creationId xmlns:a16="http://schemas.microsoft.com/office/drawing/2014/main" id="{092CBD04-0756-46FC-AC79-4731E3AB7E42}"/>
            </a:ext>
          </a:extLst>
        </xdr:cNvPr>
        <xdr:cNvSpPr/>
      </xdr:nvSpPr>
      <xdr:spPr>
        <a:xfrm>
          <a:off x="685800" y="5972175"/>
          <a:ext cx="295275" cy="295275"/>
        </a:xfrm>
        <a:prstGeom prst="ellipse">
          <a:avLst/>
        </a:prstGeom>
        <a:solidFill>
          <a:srgbClr val="EE50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51D8-5FE6-4EF5-93A8-4DC5108005BA}">
  <sheetPr codeName="Sheet1">
    <tabColor rgb="FFF7D81D"/>
  </sheetPr>
  <dimension ref="B5:U39"/>
  <sheetViews>
    <sheetView showGridLines="0" showRowColHeaders="0" tabSelected="1" zoomScale="90" zoomScaleNormal="90" workbookViewId="0">
      <selection activeCell="F11" sqref="F11"/>
    </sheetView>
  </sheetViews>
  <sheetFormatPr defaultRowHeight="15" x14ac:dyDescent="0.25"/>
  <cols>
    <col min="1" max="1" width="6.85546875" customWidth="1"/>
    <col min="2" max="2" width="25.7109375" customWidth="1"/>
    <col min="3" max="3" width="34.85546875" customWidth="1"/>
    <col min="4" max="5" width="21.85546875" customWidth="1"/>
    <col min="6" max="6" width="65.5703125" customWidth="1"/>
    <col min="7" max="7" width="25.85546875" style="19" hidden="1" customWidth="1"/>
  </cols>
  <sheetData>
    <row r="5" spans="2:21" ht="21" customHeight="1" x14ac:dyDescent="0.25">
      <c r="B5" s="44" t="s">
        <v>0</v>
      </c>
      <c r="C5" s="44"/>
      <c r="D5" s="44"/>
      <c r="E5" s="44"/>
      <c r="F5" s="44"/>
      <c r="G5" s="18"/>
      <c r="H5" s="1"/>
      <c r="I5" s="1"/>
      <c r="J5" s="1"/>
      <c r="K5" s="1"/>
    </row>
    <row r="6" spans="2:21" x14ac:dyDescent="0.25">
      <c r="B6" s="1"/>
      <c r="C6" s="1"/>
      <c r="D6" s="1"/>
      <c r="E6" s="1"/>
      <c r="F6" s="1"/>
      <c r="G6" s="14"/>
      <c r="H6" s="1"/>
      <c r="I6" s="1"/>
      <c r="J6" s="1"/>
      <c r="K6" s="1"/>
    </row>
    <row r="7" spans="2:21" s="5" customFormat="1" ht="37.5" customHeight="1" x14ac:dyDescent="0.25">
      <c r="B7" s="46" t="s">
        <v>84</v>
      </c>
      <c r="C7" s="46"/>
      <c r="D7" s="46"/>
      <c r="E7" s="46"/>
      <c r="F7" s="46"/>
      <c r="G7" s="28"/>
      <c r="H7" s="28"/>
      <c r="I7" s="28"/>
      <c r="J7" s="28"/>
      <c r="K7" s="28"/>
      <c r="L7" s="28"/>
      <c r="M7" s="28"/>
      <c r="N7" s="28"/>
      <c r="O7" s="28"/>
      <c r="P7" s="28"/>
      <c r="Q7" s="28"/>
      <c r="R7" s="28"/>
      <c r="S7" s="28"/>
      <c r="T7" s="28"/>
      <c r="U7" s="28"/>
    </row>
    <row r="8" spans="2:21" ht="21" customHeight="1" x14ac:dyDescent="0.25">
      <c r="B8" s="45" t="s">
        <v>1</v>
      </c>
      <c r="C8" s="45"/>
      <c r="D8" s="45"/>
      <c r="E8" s="45"/>
      <c r="F8" s="45"/>
      <c r="G8" s="14"/>
      <c r="H8" s="1"/>
      <c r="I8" s="1"/>
      <c r="J8" s="1"/>
      <c r="K8" s="1"/>
    </row>
    <row r="9" spans="2:21" x14ac:dyDescent="0.25">
      <c r="B9" s="1"/>
      <c r="C9" s="1"/>
      <c r="D9" s="1"/>
      <c r="E9" s="1"/>
      <c r="F9" s="1"/>
      <c r="G9" s="14"/>
      <c r="H9" s="1"/>
      <c r="I9" s="1"/>
      <c r="J9" s="1"/>
      <c r="K9" s="1"/>
    </row>
    <row r="10" spans="2:21" s="1" customFormat="1" ht="21" customHeight="1" x14ac:dyDescent="0.25">
      <c r="B10" s="10" t="s">
        <v>2</v>
      </c>
      <c r="C10" s="50"/>
      <c r="D10" s="50"/>
      <c r="E10" s="32"/>
      <c r="G10" s="14"/>
    </row>
    <row r="11" spans="2:21" s="1" customFormat="1" ht="21" customHeight="1" x14ac:dyDescent="0.25">
      <c r="B11" s="10" t="s">
        <v>3</v>
      </c>
      <c r="C11" s="51"/>
      <c r="D11" s="51"/>
      <c r="E11" s="33"/>
      <c r="G11" s="14"/>
    </row>
    <row r="12" spans="2:21" s="1" customFormat="1" ht="21" customHeight="1" x14ac:dyDescent="0.25">
      <c r="B12" s="10" t="s">
        <v>5</v>
      </c>
      <c r="C12" s="52">
        <v>45485</v>
      </c>
      <c r="D12" s="50"/>
      <c r="E12" s="58" t="str">
        <f>IF(AND(C12&lt;DATE(2023,11,27),C12&lt;&gt;0), "Warning, this date is before CMP376 implementation. Please check error.","")</f>
        <v/>
      </c>
      <c r="F12" s="59"/>
      <c r="G12" s="14"/>
    </row>
    <row r="13" spans="2:21" s="1" customFormat="1" ht="21" customHeight="1" x14ac:dyDescent="0.25">
      <c r="B13" s="10" t="s">
        <v>120</v>
      </c>
      <c r="C13" s="53">
        <v>46054</v>
      </c>
      <c r="D13" s="54"/>
      <c r="E13" s="90" t="s">
        <v>121</v>
      </c>
      <c r="F13" s="91"/>
      <c r="G13" s="14"/>
    </row>
    <row r="14" spans="2:21" s="1" customFormat="1" ht="21" customHeight="1" x14ac:dyDescent="0.25">
      <c r="B14" s="10" t="s">
        <v>4</v>
      </c>
      <c r="C14" s="52">
        <v>48518</v>
      </c>
      <c r="D14" s="50"/>
      <c r="E14" s="90"/>
      <c r="F14" s="91"/>
      <c r="G14" s="14"/>
    </row>
    <row r="15" spans="2:21" s="1" customFormat="1" ht="21" customHeight="1" x14ac:dyDescent="0.25">
      <c r="B15" s="10" t="s">
        <v>113</v>
      </c>
      <c r="C15" s="53" t="s">
        <v>91</v>
      </c>
      <c r="D15" s="54"/>
      <c r="E15" s="55" t="s">
        <v>117</v>
      </c>
      <c r="F15" s="56"/>
      <c r="G15" s="14"/>
    </row>
    <row r="16" spans="2:21" s="1" customFormat="1" ht="21" customHeight="1" x14ac:dyDescent="0.25">
      <c r="B16" s="10" t="s">
        <v>101</v>
      </c>
      <c r="C16" s="53" t="s">
        <v>103</v>
      </c>
      <c r="D16" s="54"/>
      <c r="E16" s="55"/>
      <c r="F16" s="56"/>
      <c r="G16" s="14"/>
    </row>
    <row r="17" spans="2:11" x14ac:dyDescent="0.25">
      <c r="H17" s="1"/>
      <c r="I17" s="1"/>
      <c r="J17" s="1"/>
      <c r="K17" s="1"/>
    </row>
    <row r="18" spans="2:11" ht="30" customHeight="1" x14ac:dyDescent="0.25">
      <c r="D18" s="46" t="s">
        <v>119</v>
      </c>
      <c r="E18" s="46"/>
      <c r="F18" s="46"/>
      <c r="H18" s="1"/>
      <c r="I18" s="1"/>
      <c r="J18" s="1"/>
      <c r="K18" s="1"/>
    </row>
    <row r="19" spans="2:11" ht="18" customHeight="1" x14ac:dyDescent="0.25">
      <c r="B19" s="41"/>
      <c r="C19" s="41"/>
      <c r="D19" s="57" t="s">
        <v>118</v>
      </c>
      <c r="E19" s="57"/>
      <c r="F19" s="42"/>
      <c r="H19" s="1"/>
      <c r="I19" s="1"/>
      <c r="J19" s="1"/>
      <c r="K19" s="1"/>
    </row>
    <row r="20" spans="2:11" ht="6" customHeight="1" x14ac:dyDescent="0.25">
      <c r="H20" s="1"/>
      <c r="I20" s="1"/>
      <c r="J20" s="1"/>
      <c r="K20" s="1"/>
    </row>
    <row r="21" spans="2:11" ht="31.5" customHeight="1" x14ac:dyDescent="0.25">
      <c r="B21" s="9" t="s">
        <v>6</v>
      </c>
      <c r="C21" s="9" t="s">
        <v>7</v>
      </c>
      <c r="D21" s="31" t="s">
        <v>85</v>
      </c>
      <c r="E21" s="31" t="s">
        <v>86</v>
      </c>
      <c r="F21" s="9" t="s">
        <v>8</v>
      </c>
      <c r="G21" s="13"/>
      <c r="H21" s="1"/>
      <c r="I21" s="1"/>
      <c r="J21" s="1"/>
      <c r="K21" s="1"/>
    </row>
    <row r="22" spans="2:11" ht="31.5" customHeight="1" x14ac:dyDescent="0.25">
      <c r="B22" s="2" t="s">
        <v>9</v>
      </c>
      <c r="C22" s="4" t="s">
        <v>10</v>
      </c>
      <c r="D22" s="22" cm="1">
        <f t="array" ref="D22">_xlfn.IFS(G22="Bilaterally Negotiated", "Bilaterally Negotiated",G22&gt;0, EDATE($C$14,-G22),G22=0,"")</f>
        <v>46965</v>
      </c>
      <c r="E22" s="22" t="s">
        <v>104</v>
      </c>
      <c r="F22" s="6" t="s">
        <v>11</v>
      </c>
      <c r="G22" s="20" cm="1">
        <f t="array" ref="G22">IF(C12=0,0,_xlfn.IFS(_xlfn.DAYS(C14,C12)&lt;Milestones!I20,Milestones!G21,(AND(_xlfn.DAYS(C14,C12)&gt;=Milestones!I20,_xlfn.DAYS(C14,C12)&lt;=Milestones!J20)),Milestones!I21,(AND(_xlfn.DAYS(C14,C12)&gt;=Milestones!K20,_xlfn.DAYS(C14,C12)&lt;=Milestones!L20)),Milestones!K21,(AND(_xlfn.DAYS(C14,C12)&gt;=Milestones!M20,_xlfn.DAYS(C14,C12)&lt;=Milestones!N20)),Milestones!M21,(_xlfn.DAYS(C14,C12)&gt;=Milestones!O20),Milestones!O21))</f>
        <v>51</v>
      </c>
      <c r="H22" s="1"/>
      <c r="I22" s="1"/>
      <c r="J22" s="1"/>
      <c r="K22" s="1"/>
    </row>
    <row r="23" spans="2:11" ht="32.1" customHeight="1" x14ac:dyDescent="0.25">
      <c r="B23" s="2" t="s">
        <v>12</v>
      </c>
      <c r="C23" s="4" t="s">
        <v>49</v>
      </c>
      <c r="D23" s="22" cm="1">
        <f t="array" ref="D23">_xlfn.IFS(G23="Bilaterally Negotiated", "Bilaterally Negotiated",G23&gt;0, EDATE($C$14,-G23),G23=0,"")</f>
        <v>47057</v>
      </c>
      <c r="E23" s="22" cm="1">
        <f t="array" ref="E23">_xlfn.IFS(C15="Town and Country Planning",_xlfn.IFS(C16="Scenario 1",EDATE($C$13,Milestones!G9),Milestones!G9=0,"",C16="Scenario 2",EDATE($C$13,Milestones!I9),Milestones!I9=0,"",C16="Scenario 3",EDATE($C$13,Milestones!K9),Milestones!K9=0,""),C15="Developments of National Significance (Wales Only)",_xlfn.IFS(C16="Scenario 1",EDATE($C$13,Milestones!G10),Milestones!G10=0,"",C16="Scenario 2",EDATE($C$13,Milestones!I10),Milestones!I10=0,"",C16="Scenario 3",EDATE($C$13,Milestones!K10),Milestones!K10=0,""),C15="Section 36 and 37",_xlfn.IFS(C16="Scenario 1",EDATE($C$13,Milestones!G11),Milestones!G11=0,"",C16="Scenario 2",EDATE($C$13,Milestones!I11),Milestones!I11=0,"",C16="Scenario 3",EDATE($C$13,Milestones!K11),Milestones!K11=0,""),C15="Development Consent Order",_xlfn.IFS(C16="Scenario 1",EDATE($C$13,Milestones!G12),Milestones!G12=0,"",C16="Scenario 2",EDATE($C$13,Milestones!I12),Milestones!I12=0,"",C16="Scenario 3",EDATE($C$13,Milestones!K12),Milestones!K12=0,""),C15="Offshore Developments",_xlfn.IFS(C16="Scenario 1",EDATE($C$13,Milestones!G13),Milestones!G13=0,"",C16="Scenario 2",EDATE($C$13,Milestones!I13),Milestones!I13=0,"",C16="Scenario 3",EDATE($C$13,Milestones!K13),Milestones!K13=0,""),C15="Nuclear Developments",_xlfn.IFS(C16="Scenario 1",EDATE($C$13,Milestones!G14),Milestones!G14=0,"",C16="Scenario 2",EDATE($C$13,Milestones!I14),Milestones!I14=0,"",C16="Scenario 3",EDATE($C$13,Milestones!K14),Milestones!K14=0,""))</f>
        <v>47150</v>
      </c>
      <c r="F23" s="6" t="s">
        <v>11</v>
      </c>
      <c r="G23" s="20" cm="1">
        <f t="array" ref="G23">IF(C12=0,0,_xlfn.IFS(_xlfn.DAYS(C14,C12)&lt;Milestones!I20,Milestones!G22,(AND(_xlfn.DAYS(C14,C12)&gt;=Milestones!I20,_xlfn.DAYS(C14,C12)&lt;=Milestones!J20)),Milestones!I22,(AND(_xlfn.DAYS(C14,C12)&gt;=Milestones!K20,_xlfn.DAYS(C14,C12)&lt;=Milestones!L20)),Milestones!K22,(AND(_xlfn.DAYS(C14,C12)&gt;=Milestones!M20,_xlfn.DAYS(C14,C12)&lt;=Milestones!N20)),Milestones!M22,(_xlfn.DAYS(C14,C12)&gt;=Milestones!O20),Milestones!O22))</f>
        <v>48</v>
      </c>
      <c r="H23" s="1"/>
      <c r="I23" s="1"/>
      <c r="J23" s="1"/>
      <c r="K23" s="1"/>
    </row>
    <row r="24" spans="2:11" ht="32.1" customHeight="1" x14ac:dyDescent="0.25">
      <c r="B24" s="2" t="s">
        <v>14</v>
      </c>
      <c r="C24" s="4" t="s">
        <v>15</v>
      </c>
      <c r="D24" s="22" cm="1">
        <f t="array" ref="D24">_xlfn.IFS(G24="Bilaterally Negotiated", "Bilaterally Negotiated",G24&gt;0, EDATE($C$14,-G24),G24=0,"")</f>
        <v>47603</v>
      </c>
      <c r="E24" s="22" cm="1">
        <f t="array" ref="E24">_xlfn.IFS(C15="Town and Country Planning",_xlfn.IFS(C16="Scenario 1",EDATE($E$23,Milestones!M9),Milestones!M9=0,"",C16="Scenario 2",EDATE($E$23,Milestones!O9),Milestones!O9=0,"",C16="Scenario 3",EDATE($E$23,Milestones!Q9),Milestones!Q9=0,""),C15="Developments of National Significance (Wales Only)",_xlfn.IFS(C16="Scenario 1",EDATE($E$23,Milestones!M10),Milestones!M10=0,"",C16="Scenario 2",EDATE($E$23,Milestones!O10),Milestones!O10=0,"",C16="Scenario 3",EDATE($E$23,Milestones!Q10),Milestones!Q10=0,""),C15="Section 36 and 37",_xlfn.IFS(C16="Scenario 1",EDATE($E$23,Milestones!M11),Milestones!M11=0,"",C16="Scenario 2",EDATE($E$23,Milestones!O11),Milestones!O11=0,"",C16="Scenario 3",EDATE($E$23,Milestones!Q11),Milestones!Q11=0,""),C15="Development Consent Order",_xlfn.IFS(C16="Scenario 1",EDATE($E$23,Milestones!M12),Milestones!M12=0,"",C16="Scenario 2",EDATE($E$23,Milestones!O12),Milestones!O12=0,"",C16="Scenario 3",EDATE($E$23,Milestones!Q12),Milestones!Q12=0,""),C15="Offshore Developments",_xlfn.IFS(C16="Scenario 1",EDATE($E$23,Milestones!M13),Milestones!M13=0,"",C16="Scenario 2",EDATE($E$23,Milestones!O13),Milestones!O13=0,"",C16="Scenario 3",EDATE($E$23,Milestones!Q13),Milestones!Q13=0,""),C15="Nuclear Developments",_xlfn.IFS(C16="Scenario 1",EDATE($E$23,Milestones!M14),Milestones!M14=0,"",C16="Scenario 2",EDATE($E$23,Milestones!O14),Milestones!O14=0,"",C16="Scenario 3",EDATE($E$23,Milestones!Q14),Milestones!Q14=0,""))</f>
        <v>47696</v>
      </c>
      <c r="F24" s="6" t="s">
        <v>11</v>
      </c>
      <c r="G24" s="20" cm="1">
        <f t="array" ref="G24">IF(C12=0,0,_xlfn.IFS(_xlfn.DAYS(C14,C12)&lt;Milestones!I20,Milestones!G23,(AND(_xlfn.DAYS(C14,C12)&gt;=Milestones!I20,_xlfn.DAYS(C14,C12)&lt;=Milestones!J20)),Milestones!I23,(AND(_xlfn.DAYS(C14,C12)&gt;=Milestones!K20,_xlfn.DAYS(C14,C12)&lt;=Milestones!L20)),Milestones!K23,(AND(_xlfn.DAYS(C14,C12)&gt;=Milestones!M20,_xlfn.DAYS(C14,C12)&lt;=Milestones!N20)),Milestones!M23,(_xlfn.DAYS(C14,C12)&gt;=Milestones!O20),Milestones!O23))</f>
        <v>30</v>
      </c>
      <c r="H24" s="1"/>
      <c r="I24" s="1"/>
      <c r="J24" s="1"/>
      <c r="K24" s="1"/>
    </row>
    <row r="25" spans="2:11" ht="32.1" customHeight="1" x14ac:dyDescent="0.25">
      <c r="B25" s="8"/>
      <c r="C25" s="5"/>
      <c r="D25" s="21" t="str" cm="1">
        <f t="array" ref="D25">_xlfn.IFS(G25="Bilaterally Negotiated", "Bilaterally Negotiated",G25&gt;0, EDATE($C$14,-G25),G25=0,"")</f>
        <v/>
      </c>
      <c r="E25" s="34"/>
      <c r="H25" s="1"/>
      <c r="I25" s="1"/>
      <c r="J25" s="1"/>
      <c r="K25" s="1"/>
    </row>
    <row r="26" spans="2:11" ht="32.1" customHeight="1" x14ac:dyDescent="0.25">
      <c r="B26" s="7" t="s">
        <v>16</v>
      </c>
      <c r="C26" s="47" t="s">
        <v>17</v>
      </c>
      <c r="D26" s="48"/>
      <c r="E26" s="48"/>
      <c r="F26" s="49"/>
      <c r="G26" s="14"/>
      <c r="H26" s="1"/>
      <c r="I26" s="1"/>
      <c r="J26" s="1"/>
      <c r="K26" s="1"/>
    </row>
    <row r="27" spans="2:11" ht="32.1" customHeight="1" x14ac:dyDescent="0.25">
      <c r="B27" s="2" t="s">
        <v>18</v>
      </c>
      <c r="C27" s="4" t="s">
        <v>19</v>
      </c>
      <c r="D27" s="22" cm="1">
        <f t="array" ref="D27">_xlfn.IFS(G27="Bilaterally Negotiated", "Bilaterally Negotiated",G27&gt;0, EDATE($C$14,-G27),G27=0,"")</f>
        <v>47879</v>
      </c>
      <c r="E27" s="22">
        <f>D27</f>
        <v>47879</v>
      </c>
      <c r="F27" s="3" t="s">
        <v>20</v>
      </c>
      <c r="G27" s="20" cm="1">
        <f t="array" ref="G27">IF(C12=0,0,_xlfn.IFS(_xlfn.DAYS(C14,C12)&lt;Milestones!I20,Milestones!G25,(AND(_xlfn.DAYS(C14,C12)&gt;=Milestones!I20,_xlfn.DAYS(C14,C12)&lt;=Milestones!J20)),Milestones!I25,(AND(_xlfn.DAYS(C14,C12)&gt;=Milestones!K20,_xlfn.DAYS(C14,C12)&lt;=Milestones!L20)),Milestones!K25,(AND(_xlfn.DAYS(C14,C12)&gt;=Milestones!M20,_xlfn.DAYS(C14,C12)&lt;=Milestones!N20)),Milestones!M25,(_xlfn.DAYS(C14,C12)&gt;=Milestones!O20),Milestones!O25))</f>
        <v>21</v>
      </c>
      <c r="H27" s="1"/>
      <c r="I27" s="1"/>
      <c r="J27" s="1"/>
      <c r="K27" s="1"/>
    </row>
    <row r="28" spans="2:11" ht="32.1" customHeight="1" x14ac:dyDescent="0.25">
      <c r="B28" s="2" t="s">
        <v>21</v>
      </c>
      <c r="C28" s="4" t="s">
        <v>22</v>
      </c>
      <c r="D28" s="22" cm="1">
        <f t="array" ref="D28">_xlfn.IFS(G28="Bilaterally Negotiated", "Bilaterally Negotiated",G28&gt;0, EDATE($C$14,-G28),G28=0,"")</f>
        <v>47968</v>
      </c>
      <c r="E28" s="22">
        <f>D28</f>
        <v>47968</v>
      </c>
      <c r="F28" s="3" t="s">
        <v>20</v>
      </c>
      <c r="G28" s="20" cm="1">
        <f t="array" ref="G28">IF(C12=0,0,_xlfn.IFS(_xlfn.DAYS(C14,C12)&lt;Milestones!I20,Milestones!G26,(AND(_xlfn.DAYS(C14,C12)&gt;=Milestones!I20,_xlfn.DAYS(C14,C12)&lt;=Milestones!J20)),Milestones!I26,(AND(_xlfn.DAYS(C14,C12)&gt;=Milestones!K20,_xlfn.DAYS(C14,C12)&lt;=Milestones!L20)),Milestones!K26,(AND(_xlfn.DAYS(C14,C12)&gt;=Milestones!M20,_xlfn.DAYS(C14,C12)&lt;=Milestones!N20)),Milestones!M26,(_xlfn.DAYS(C14,C12)&gt;=Milestones!O20),Milestones!O26))</f>
        <v>18</v>
      </c>
      <c r="H28" s="1"/>
      <c r="I28" s="1"/>
      <c r="J28" s="1"/>
      <c r="K28" s="1"/>
    </row>
    <row r="29" spans="2:11" ht="32.1" customHeight="1" x14ac:dyDescent="0.25">
      <c r="B29" s="2" t="s">
        <v>23</v>
      </c>
      <c r="C29" s="4" t="s">
        <v>24</v>
      </c>
      <c r="D29" s="22" cm="1">
        <f t="array" ref="D29">_xlfn.IFS(G29="Bilaterally Negotiated", "Bilaterally Negotiated",G29&gt;0, EDATE($C$14,-G29),G29=0,"")</f>
        <v>48060</v>
      </c>
      <c r="E29" s="22">
        <f>D29</f>
        <v>48060</v>
      </c>
      <c r="F29" s="3" t="s">
        <v>20</v>
      </c>
      <c r="G29" s="20" cm="1">
        <f t="array" ref="G29">IF(C12=0,0,_xlfn.IFS(_xlfn.DAYS(C14,C12)&lt;Milestones!I20,Milestones!G27,(AND(_xlfn.DAYS(C14,C12)&gt;=Milestones!I20,_xlfn.DAYS(C14,C12)&lt;=Milestones!J20)),Milestones!I27,(AND(_xlfn.DAYS(C14,C12)&gt;=Milestones!K20,_xlfn.DAYS(C14,C12)&lt;=Milestones!L20)),Milestones!K27,(AND(_xlfn.DAYS(C14,C12)&gt;=Milestones!M20,_xlfn.DAYS(C14,C12)&lt;=Milestones!N20)),Milestones!M27,(_xlfn.DAYS(C14,C12)&gt;=Milestones!O20),Milestones!O27))</f>
        <v>15</v>
      </c>
      <c r="H29" s="1"/>
      <c r="I29" s="1"/>
      <c r="J29" s="1"/>
      <c r="K29" s="1"/>
    </row>
    <row r="30" spans="2:11" ht="32.1" customHeight="1" x14ac:dyDescent="0.25">
      <c r="B30" s="2" t="s">
        <v>25</v>
      </c>
      <c r="C30" s="4" t="s">
        <v>26</v>
      </c>
      <c r="D30" s="22" cm="1">
        <f t="array" ref="D30">_xlfn.IFS(G30="Bilaterally Negotiated", "Bilaterally Negotiated",G30&gt;0, EDATE($C$14,-G30),G30=0,"")</f>
        <v>48152</v>
      </c>
      <c r="E30" s="22">
        <f>D30</f>
        <v>48152</v>
      </c>
      <c r="F30" s="3" t="s">
        <v>20</v>
      </c>
      <c r="G30" s="20" cm="1">
        <f t="array" ref="G30">IF(C12=0,0,_xlfn.IFS(_xlfn.DAYS(C14,C12)&lt;Milestones!I20,Milestones!G28,(AND(_xlfn.DAYS(C14,C12)&gt;=Milestones!I20,_xlfn.DAYS(C14,C12)&lt;=Milestones!J20)),Milestones!I28,(AND(_xlfn.DAYS(C14,C12)&gt;=Milestones!K20,_xlfn.DAYS(C14,C12)&lt;=Milestones!L20)),Milestones!K28,(AND(_xlfn.DAYS(C14,C12)&gt;=Milestones!M20,_xlfn.DAYS(C14,C12)&lt;=Milestones!N20)),Milestones!M28,(_xlfn.DAYS(C14,C12)&gt;=Milestones!O20),Milestones!O28))</f>
        <v>12</v>
      </c>
      <c r="H30" s="1"/>
      <c r="I30" s="1"/>
      <c r="J30" s="1"/>
      <c r="K30" s="1"/>
    </row>
    <row r="31" spans="2:11" ht="32.1" customHeight="1" x14ac:dyDescent="0.25">
      <c r="B31" s="1"/>
      <c r="C31" s="1"/>
      <c r="D31" s="1"/>
      <c r="E31" s="1"/>
      <c r="F31" s="1"/>
      <c r="G31" s="14"/>
      <c r="H31" s="1"/>
      <c r="I31" s="1"/>
      <c r="J31" s="1"/>
      <c r="K31" s="1"/>
    </row>
    <row r="32" spans="2:11" ht="32.1" customHeight="1" x14ac:dyDescent="0.25">
      <c r="B32" s="1"/>
      <c r="C32" s="1"/>
      <c r="D32" s="1"/>
      <c r="E32" s="1"/>
      <c r="F32" s="1"/>
      <c r="G32" s="14"/>
      <c r="H32" s="1"/>
      <c r="I32" s="1"/>
      <c r="J32" s="1"/>
      <c r="K32" s="1"/>
    </row>
    <row r="33" spans="2:11" ht="31.5" customHeight="1" x14ac:dyDescent="0.25">
      <c r="B33" s="1"/>
      <c r="C33" s="1"/>
      <c r="D33" s="23"/>
      <c r="E33" s="23"/>
      <c r="F33" s="1"/>
      <c r="G33" s="14"/>
      <c r="H33" s="1"/>
      <c r="I33" s="1"/>
      <c r="J33" s="1"/>
      <c r="K33" s="1"/>
    </row>
    <row r="34" spans="2:11" ht="31.5" customHeight="1" x14ac:dyDescent="0.25">
      <c r="B34" s="1"/>
      <c r="C34" s="1"/>
      <c r="D34" s="23"/>
      <c r="E34" s="23"/>
      <c r="F34" s="1"/>
      <c r="G34" s="14"/>
      <c r="H34" s="1"/>
      <c r="I34" s="1"/>
      <c r="J34" s="1"/>
      <c r="K34" s="1"/>
    </row>
    <row r="39" spans="2:11" s="1" customFormat="1" ht="51" customHeight="1" x14ac:dyDescent="0.25">
      <c r="B39" s="43"/>
      <c r="C39" s="43"/>
      <c r="D39" s="43"/>
      <c r="E39" s="43"/>
      <c r="F39" s="43"/>
      <c r="G39" s="43"/>
      <c r="H39" s="43"/>
    </row>
  </sheetData>
  <sheetProtection insertRows="0"/>
  <mergeCells count="17">
    <mergeCell ref="E13:F14"/>
    <mergeCell ref="B39:H39"/>
    <mergeCell ref="B5:F5"/>
    <mergeCell ref="B8:F8"/>
    <mergeCell ref="B7:F7"/>
    <mergeCell ref="C26:F26"/>
    <mergeCell ref="C10:D10"/>
    <mergeCell ref="C11:D11"/>
    <mergeCell ref="C12:D12"/>
    <mergeCell ref="C14:D14"/>
    <mergeCell ref="C16:D16"/>
    <mergeCell ref="E15:F16"/>
    <mergeCell ref="D18:F18"/>
    <mergeCell ref="D19:E19"/>
    <mergeCell ref="E12:F12"/>
    <mergeCell ref="C13:D13"/>
    <mergeCell ref="C15:D15"/>
  </mergeCells>
  <phoneticPr fontId="1" type="noConversion"/>
  <conditionalFormatting sqref="C10">
    <cfRule type="cellIs" dxfId="17" priority="10" operator="equal">
      <formula>0</formula>
    </cfRule>
  </conditionalFormatting>
  <conditionalFormatting sqref="C10:C16">
    <cfRule type="cellIs" dxfId="16" priority="11" operator="equal">
      <formula>0</formula>
    </cfRule>
  </conditionalFormatting>
  <conditionalFormatting sqref="D23">
    <cfRule type="cellIs" dxfId="15" priority="4" operator="lessThan">
      <formula>$E$23</formula>
    </cfRule>
  </conditionalFormatting>
  <conditionalFormatting sqref="D24">
    <cfRule type="cellIs" dxfId="14" priority="3" operator="lessThan">
      <formula>$E$24</formula>
    </cfRule>
  </conditionalFormatting>
  <conditionalFormatting sqref="D22:E24 D25 D27:E30">
    <cfRule type="cellIs" dxfId="13" priority="6" operator="equal">
      <formula>0</formula>
    </cfRule>
    <cfRule type="cellIs" dxfId="12" priority="8" operator="equal">
      <formula>0</formula>
    </cfRule>
  </conditionalFormatting>
  <conditionalFormatting sqref="E23">
    <cfRule type="cellIs" dxfId="11" priority="2" operator="lessThan">
      <formula>$D$23</formula>
    </cfRule>
  </conditionalFormatting>
  <conditionalFormatting sqref="E24">
    <cfRule type="cellIs" dxfId="10" priority="1" operator="lessThan">
      <formula>$D$24</formula>
    </cfRule>
  </conditionalFormatting>
  <dataValidations count="2">
    <dataValidation type="list" allowBlank="1" showInputMessage="1" showErrorMessage="1" sqref="C16:D16" xr:uid="{A0081EF5-33CF-47A8-89E0-4A1D72D4BE3C}">
      <formula1>",Scenario 1, Scenario 2, Scenario 3"</formula1>
    </dataValidation>
    <dataValidation type="list" allowBlank="1" showInputMessage="1" showErrorMessage="1" sqref="C15:D15" xr:uid="{94CAE3E0-55F1-45E1-BD3F-7E9648D48984}">
      <formula1>"Town and Country Planning, Developments of National Significance (Wales Only), Section 36 and 37, Development Consent Order, Offshore Developments, Nuclear Developments"</formula1>
    </dataValidation>
  </dataValidations>
  <pageMargins left="0.7" right="0.7" top="0.75" bottom="0.75" header="0.3" footer="0.3"/>
  <pageSetup paperSize="9" orientation="portrait" r:id="rId1"/>
  <ignoredErrors>
    <ignoredError sqref="E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0650-ADC1-4A10-AFB7-152A4B29FAF0}">
  <sheetPr codeName="Sheet4">
    <tabColor rgb="FFF7D81D"/>
  </sheetPr>
  <dimension ref="B5:AA40"/>
  <sheetViews>
    <sheetView showGridLines="0" showRowColHeaders="0" zoomScale="90" zoomScaleNormal="90" workbookViewId="0"/>
  </sheetViews>
  <sheetFormatPr defaultRowHeight="15" x14ac:dyDescent="0.25"/>
  <cols>
    <col min="1" max="1" width="6.85546875" customWidth="1"/>
    <col min="2" max="2" width="19.85546875" customWidth="1"/>
    <col min="3" max="3" width="34.85546875" customWidth="1"/>
    <col min="4" max="11" width="21.85546875" customWidth="1"/>
    <col min="12" max="12" width="60.85546875" customWidth="1"/>
    <col min="13" max="13" width="25.85546875" style="19" hidden="1" customWidth="1"/>
    <col min="14" max="16" width="25.85546875" style="12" hidden="1" customWidth="1"/>
    <col min="17" max="17" width="4.85546875" customWidth="1"/>
  </cols>
  <sheetData>
    <row r="5" spans="2:27" ht="21" customHeight="1" x14ac:dyDescent="0.25">
      <c r="B5" s="44" t="s">
        <v>0</v>
      </c>
      <c r="C5" s="44"/>
      <c r="D5" s="44"/>
      <c r="E5" s="44"/>
      <c r="F5" s="44"/>
      <c r="G5" s="44"/>
      <c r="H5" s="44"/>
      <c r="I5" s="44"/>
      <c r="J5" s="44"/>
      <c r="K5" s="44"/>
      <c r="L5" s="44"/>
      <c r="M5" s="18"/>
      <c r="N5" s="11"/>
      <c r="O5" s="11"/>
      <c r="P5" s="11"/>
      <c r="Q5" s="1"/>
    </row>
    <row r="6" spans="2:27" ht="15" customHeight="1" x14ac:dyDescent="0.25">
      <c r="B6" s="1"/>
      <c r="C6" s="1"/>
      <c r="D6" s="1"/>
      <c r="E6" s="1"/>
      <c r="F6" s="1"/>
      <c r="G6" s="1"/>
      <c r="H6" s="1"/>
      <c r="I6" s="1"/>
      <c r="J6" s="1"/>
      <c r="K6" s="1"/>
      <c r="L6" s="1"/>
      <c r="M6" s="14"/>
      <c r="N6" s="11"/>
      <c r="O6" s="11"/>
      <c r="P6" s="11"/>
      <c r="Q6" s="1"/>
    </row>
    <row r="7" spans="2:27" s="5" customFormat="1" ht="32.25" customHeight="1" x14ac:dyDescent="0.25">
      <c r="B7" s="46" t="s">
        <v>84</v>
      </c>
      <c r="C7" s="46"/>
      <c r="D7" s="46"/>
      <c r="E7" s="46"/>
      <c r="F7" s="46"/>
      <c r="G7" s="46"/>
      <c r="H7" s="46"/>
      <c r="I7" s="46"/>
      <c r="J7" s="46"/>
      <c r="K7" s="46"/>
      <c r="L7" s="46"/>
      <c r="M7" s="28"/>
      <c r="N7" s="28"/>
      <c r="O7" s="28"/>
      <c r="P7" s="28"/>
      <c r="Q7" s="28"/>
      <c r="R7" s="28"/>
      <c r="S7" s="28"/>
      <c r="T7" s="28"/>
      <c r="U7" s="28"/>
      <c r="V7" s="28"/>
      <c r="W7" s="28"/>
      <c r="X7" s="28"/>
      <c r="Y7" s="28"/>
      <c r="Z7" s="28"/>
      <c r="AA7" s="28"/>
    </row>
    <row r="8" spans="2:27" ht="21" customHeight="1" x14ac:dyDescent="0.25">
      <c r="B8" s="45" t="s">
        <v>28</v>
      </c>
      <c r="C8" s="45"/>
      <c r="D8" s="45"/>
      <c r="E8" s="45"/>
      <c r="F8" s="45"/>
      <c r="G8" s="45"/>
      <c r="H8" s="45"/>
      <c r="I8" s="45"/>
      <c r="J8" s="45"/>
      <c r="K8" s="45"/>
      <c r="L8" s="45"/>
      <c r="M8" s="14"/>
      <c r="N8" s="11"/>
      <c r="O8" s="11"/>
      <c r="P8" s="11"/>
      <c r="Q8" s="1"/>
    </row>
    <row r="9" spans="2:27" x14ac:dyDescent="0.25">
      <c r="B9" s="1"/>
      <c r="C9" s="1"/>
      <c r="D9" s="1"/>
      <c r="E9" s="1"/>
      <c r="F9" s="1"/>
      <c r="G9" s="1"/>
      <c r="H9" s="1"/>
      <c r="I9" s="1"/>
      <c r="J9" s="1"/>
      <c r="K9" s="1"/>
      <c r="L9" s="1"/>
      <c r="M9" s="14"/>
      <c r="N9" s="11"/>
      <c r="O9" s="11"/>
      <c r="P9" s="11"/>
      <c r="Q9" s="1"/>
    </row>
    <row r="10" spans="2:27" s="1" customFormat="1" ht="21" customHeight="1" x14ac:dyDescent="0.25">
      <c r="B10" s="10" t="s">
        <v>2</v>
      </c>
      <c r="C10" s="50"/>
      <c r="D10" s="50"/>
      <c r="E10" s="32"/>
      <c r="F10" s="25"/>
      <c r="G10" s="25"/>
      <c r="H10" s="25"/>
      <c r="I10" s="25"/>
      <c r="J10" s="25"/>
      <c r="K10" s="25"/>
      <c r="M10" s="14"/>
      <c r="N10" s="11"/>
      <c r="O10" s="11"/>
      <c r="P10" s="11"/>
    </row>
    <row r="11" spans="2:27" s="1" customFormat="1" ht="21" customHeight="1" x14ac:dyDescent="0.25">
      <c r="B11" s="10" t="s">
        <v>3</v>
      </c>
      <c r="C11" s="51"/>
      <c r="D11" s="51"/>
      <c r="E11" s="33"/>
      <c r="F11" s="26"/>
      <c r="G11" s="26"/>
      <c r="H11" s="26"/>
      <c r="I11" s="26"/>
      <c r="J11" s="26"/>
      <c r="K11" s="26"/>
      <c r="M11" s="14"/>
      <c r="N11" s="11"/>
      <c r="O11" s="11"/>
      <c r="P11" s="11"/>
    </row>
    <row r="12" spans="2:27" s="1" customFormat="1" ht="21" customHeight="1" x14ac:dyDescent="0.25">
      <c r="B12" s="10" t="s">
        <v>5</v>
      </c>
      <c r="C12" s="52"/>
      <c r="D12" s="50"/>
      <c r="E12" s="58" t="str">
        <f>IF(AND(C12&lt;DATE(2023,11,27),C12&lt;&gt;0), "Warning, this date is before CMP376 implementation. Please check error.","")</f>
        <v/>
      </c>
      <c r="F12" s="59"/>
      <c r="G12" s="59"/>
      <c r="H12" s="59"/>
      <c r="I12" s="59"/>
      <c r="J12" s="59"/>
      <c r="K12" s="26"/>
      <c r="M12" s="14"/>
      <c r="N12" s="11"/>
      <c r="O12" s="11"/>
      <c r="P12" s="11"/>
    </row>
    <row r="13" spans="2:27" s="1" customFormat="1" ht="21" customHeight="1" x14ac:dyDescent="0.25">
      <c r="B13" s="10"/>
      <c r="C13" s="24"/>
      <c r="D13" s="25"/>
      <c r="E13" s="25"/>
      <c r="F13" s="25"/>
      <c r="G13" s="25"/>
      <c r="H13" s="25"/>
      <c r="I13" s="25"/>
      <c r="J13" s="25"/>
      <c r="K13" s="25"/>
      <c r="M13" s="14"/>
      <c r="N13" s="11"/>
      <c r="O13" s="11"/>
      <c r="P13" s="11"/>
    </row>
    <row r="14" spans="2:27" s="1" customFormat="1" ht="21" customHeight="1" x14ac:dyDescent="0.25">
      <c r="B14" s="10"/>
      <c r="C14" s="24"/>
      <c r="D14" s="61" t="s">
        <v>29</v>
      </c>
      <c r="E14" s="61"/>
      <c r="F14" s="61" t="s">
        <v>30</v>
      </c>
      <c r="G14" s="61"/>
      <c r="H14" s="61" t="s">
        <v>31</v>
      </c>
      <c r="I14" s="61"/>
      <c r="J14" s="61" t="s">
        <v>32</v>
      </c>
      <c r="K14" s="61"/>
      <c r="M14" s="14"/>
      <c r="N14" s="11"/>
      <c r="O14" s="11"/>
      <c r="P14" s="11"/>
    </row>
    <row r="15" spans="2:27" s="1" customFormat="1" ht="21" customHeight="1" x14ac:dyDescent="0.25">
      <c r="B15" s="10"/>
      <c r="C15" s="10" t="s">
        <v>120</v>
      </c>
      <c r="D15" s="39" t="s">
        <v>17</v>
      </c>
      <c r="E15" s="40"/>
      <c r="F15" s="39" t="s">
        <v>17</v>
      </c>
      <c r="G15" s="40"/>
      <c r="H15" s="39" t="s">
        <v>17</v>
      </c>
      <c r="I15" s="40"/>
      <c r="J15" s="39" t="s">
        <v>17</v>
      </c>
      <c r="K15" s="40"/>
      <c r="M15" s="14"/>
      <c r="N15" s="11"/>
      <c r="O15" s="11"/>
      <c r="P15" s="11"/>
    </row>
    <row r="16" spans="2:27" s="1" customFormat="1" ht="21" customHeight="1" x14ac:dyDescent="0.25">
      <c r="B16" s="10"/>
      <c r="C16" s="10" t="s">
        <v>4</v>
      </c>
      <c r="D16" s="63"/>
      <c r="E16" s="64"/>
      <c r="F16" s="63"/>
      <c r="G16" s="64"/>
      <c r="H16" s="63"/>
      <c r="I16" s="64"/>
      <c r="J16" s="63"/>
      <c r="K16" s="64"/>
      <c r="M16" s="14"/>
      <c r="N16" s="11"/>
      <c r="O16" s="11"/>
      <c r="P16" s="11"/>
    </row>
    <row r="17" spans="2:17" s="1" customFormat="1" ht="21" customHeight="1" x14ac:dyDescent="0.25">
      <c r="B17" s="10"/>
      <c r="C17" s="10" t="s">
        <v>113</v>
      </c>
      <c r="D17" s="53"/>
      <c r="E17" s="54"/>
      <c r="F17" s="53"/>
      <c r="G17" s="54"/>
      <c r="H17" s="53"/>
      <c r="I17" s="54"/>
      <c r="J17" s="53"/>
      <c r="K17" s="54"/>
      <c r="M17" s="14"/>
      <c r="N17" s="11"/>
      <c r="O17" s="11"/>
      <c r="P17" s="11"/>
    </row>
    <row r="18" spans="2:17" s="1" customFormat="1" ht="21" customHeight="1" x14ac:dyDescent="0.25">
      <c r="B18" s="10"/>
      <c r="C18" s="10" t="s">
        <v>101</v>
      </c>
      <c r="D18" s="53" t="s">
        <v>103</v>
      </c>
      <c r="E18" s="54"/>
      <c r="F18" s="53" t="s">
        <v>103</v>
      </c>
      <c r="G18" s="54"/>
      <c r="H18" s="53" t="s">
        <v>103</v>
      </c>
      <c r="I18" s="54"/>
      <c r="J18" s="53" t="s">
        <v>103</v>
      </c>
      <c r="K18" s="54"/>
      <c r="M18" s="14"/>
      <c r="N18" s="11"/>
      <c r="O18" s="11"/>
      <c r="P18" s="11"/>
    </row>
    <row r="19" spans="2:17" x14ac:dyDescent="0.25">
      <c r="N19" s="11"/>
      <c r="O19" s="11"/>
      <c r="P19" s="11"/>
      <c r="Q19" s="1"/>
    </row>
    <row r="20" spans="2:17" ht="18" customHeight="1" x14ac:dyDescent="0.25">
      <c r="D20" s="57" t="s">
        <v>118</v>
      </c>
      <c r="E20" s="57"/>
      <c r="F20" s="60" t="s">
        <v>118</v>
      </c>
      <c r="G20" s="60"/>
      <c r="H20" s="57" t="s">
        <v>118</v>
      </c>
      <c r="I20" s="57"/>
      <c r="J20" s="60" t="s">
        <v>118</v>
      </c>
      <c r="K20" s="60"/>
      <c r="N20" s="11"/>
      <c r="O20" s="11"/>
      <c r="P20" s="11"/>
      <c r="Q20" s="1"/>
    </row>
    <row r="21" spans="2:17" ht="6" customHeight="1" x14ac:dyDescent="0.25">
      <c r="N21" s="11"/>
      <c r="O21" s="11"/>
      <c r="P21" s="11"/>
      <c r="Q21" s="1"/>
    </row>
    <row r="22" spans="2:17" ht="31.5" customHeight="1" x14ac:dyDescent="0.25">
      <c r="B22" s="9" t="s">
        <v>6</v>
      </c>
      <c r="C22" s="9" t="s">
        <v>7</v>
      </c>
      <c r="D22" s="31" t="s">
        <v>105</v>
      </c>
      <c r="E22" s="31" t="s">
        <v>107</v>
      </c>
      <c r="F22" s="38" t="s">
        <v>108</v>
      </c>
      <c r="G22" s="38" t="s">
        <v>106</v>
      </c>
      <c r="H22" s="31" t="s">
        <v>109</v>
      </c>
      <c r="I22" s="31" t="s">
        <v>110</v>
      </c>
      <c r="J22" s="38" t="s">
        <v>111</v>
      </c>
      <c r="K22" s="38" t="s">
        <v>112</v>
      </c>
      <c r="L22" s="9" t="s">
        <v>8</v>
      </c>
      <c r="M22" s="13"/>
      <c r="N22" s="11"/>
      <c r="O22" s="11"/>
      <c r="P22" s="11"/>
      <c r="Q22" s="1"/>
    </row>
    <row r="23" spans="2:17" ht="31.5" customHeight="1" x14ac:dyDescent="0.25">
      <c r="B23" s="2" t="s">
        <v>9</v>
      </c>
      <c r="C23" s="4" t="s">
        <v>10</v>
      </c>
      <c r="D23" s="22" t="str" cm="1">
        <f t="array" ref="D23">_xlfn.IFS(M$23="Bilaterally Negotiated", "Bilaterally Negotiated",M$23&gt;0, EDATE(D$16,-M$23),M$23=0,"")</f>
        <v/>
      </c>
      <c r="E23" s="22" t="s">
        <v>104</v>
      </c>
      <c r="F23" s="22" t="str" cm="1">
        <f t="array" ref="F23">_xlfn.IFS(N$23="Bilaterally Negotiated", "Bilaterally Negotiated",N$23&gt;0, EDATE(F$16,-N$23),N$23=0,"")</f>
        <v/>
      </c>
      <c r="G23" s="22" t="s">
        <v>104</v>
      </c>
      <c r="H23" s="22" t="str" cm="1">
        <f t="array" ref="H23">_xlfn.IFS(O$23="Bilaterally Negotiated", "Bilaterally Negotiated",O$23&gt;0, EDATE(H$16,-O$23),O$23=0,"")</f>
        <v/>
      </c>
      <c r="I23" s="22" t="s">
        <v>104</v>
      </c>
      <c r="J23" s="22" t="str" cm="1">
        <f t="array" ref="J23">_xlfn.IFS(P$23="Bilaterally Negotiated", "Bilaterally Negotiated",P$23&gt;0, EDATE(J$16,-P$23),P$23=0,"")</f>
        <v/>
      </c>
      <c r="K23" s="22" t="s">
        <v>104</v>
      </c>
      <c r="L23" s="6" t="s">
        <v>11</v>
      </c>
      <c r="M23" s="20" cm="1">
        <f t="array" ref="M23">IF($C$12=0,0,_xlfn.IFS(_xlfn.DAYS(D16,$C$12)&lt;Milestones!$I$20,Milestones!$G$21,(AND(_xlfn.DAYS(D16,$C$12)&gt;=Milestones!$I$20,_xlfn.DAYS(D16,$C$12)&lt;=Milestones!$J$20)),Milestones!$I$21,(AND(_xlfn.DAYS(D16,$C$12)&gt;=Milestones!$K$20,_xlfn.DAYS(D16,$C$12)&lt;=Milestones!$L$20)),Milestones!$K$21,(AND(_xlfn.DAYS(D16,$C$12)&gt;=Milestones!$M$20,_xlfn.DAYS(D16,$C$12)&lt;=Milestones!$N$20)),Milestones!$M$21,(_xlfn.DAYS(D16,$C$12)&gt;=Milestones!$O$20),Milestones!$O$21))</f>
        <v>0</v>
      </c>
      <c r="N23" s="20" cm="1">
        <f t="array" ref="N23">IF($C$12=0,0,_xlfn.IFS(_xlfn.DAYS(F16,$C$12)&lt;Milestones!$I$20,Milestones!$G$21,(AND(_xlfn.DAYS(F16,$C$12)&gt;=Milestones!$I$20,_xlfn.DAYS(F16,$C$12)&lt;=Milestones!$J$20)),Milestones!$I$21,(AND(_xlfn.DAYS(F16,$C$12)&gt;=Milestones!$K$20,_xlfn.DAYS(F16,$C$12)&lt;=Milestones!$L$20)),Milestones!$K$21,(AND(_xlfn.DAYS(F16,$C$12)&gt;=Milestones!$M$20,_xlfn.DAYS(F16,$C$12)&lt;=Milestones!$N$20)),Milestones!$M$21,(_xlfn.DAYS(F16,$C$12)&gt;=Milestones!$O$20),Milestones!$O$21))</f>
        <v>0</v>
      </c>
      <c r="O23" s="20" cm="1">
        <f t="array" ref="O23">IF($C$12=0,0,_xlfn.IFS(_xlfn.DAYS(H16,$C$12)&lt;Milestones!$I$20,Milestones!$G$21,(AND(_xlfn.DAYS(H16,$C$12)&gt;=Milestones!$I$20,_xlfn.DAYS(H16,$C$12)&lt;=Milestones!$J$20)),Milestones!$I$21,(AND(_xlfn.DAYS(H16,$C$12)&gt;=Milestones!$K$20,_xlfn.DAYS(H16,$C$12)&lt;=Milestones!$L$20)),Milestones!$K$21,(AND(_xlfn.DAYS(H16,$C$12)&gt;=Milestones!$M$20,_xlfn.DAYS(H16,$C$12)&lt;=Milestones!$N$20)),Milestones!$M$21,(_xlfn.DAYS(H16,$C$12)&gt;=Milestones!$O$20),Milestones!$O$21))</f>
        <v>0</v>
      </c>
      <c r="P23" s="20" cm="1">
        <f t="array" ref="P23">IF($C$12=0,0,_xlfn.IFS(_xlfn.DAYS(J16,$C$12)&lt;Milestones!$I$20,Milestones!$G$21,(AND(_xlfn.DAYS(J16,$C$12)&gt;=Milestones!$I$20,_xlfn.DAYS(J16,$C$12)&lt;=Milestones!$J$20)),Milestones!$I$21,(AND(_xlfn.DAYS(J16,$C$12)&gt;=Milestones!$K$20,_xlfn.DAYS(J16,$C$12)&lt;=Milestones!$L$20)),Milestones!$K$21,(AND(_xlfn.DAYS(J16,$C$12)&gt;=Milestones!$M$20,_xlfn.DAYS(J16,$C$12)&lt;=Milestones!$N$20)),Milestones!$M$21,(_xlfn.DAYS(J16,$C$12)&gt;=Milestones!$O$20),Milestones!$O$21))</f>
        <v>0</v>
      </c>
      <c r="Q23" s="1"/>
    </row>
    <row r="24" spans="2:17" ht="32.1" customHeight="1" x14ac:dyDescent="0.25">
      <c r="B24" s="2" t="s">
        <v>12</v>
      </c>
      <c r="C24" s="4" t="s">
        <v>13</v>
      </c>
      <c r="D24" s="22" t="str" cm="1">
        <f t="array" ref="D24">_xlfn.IFS(M$24="Bilaterally Negotiated", "Bilaterally Negotiated",M$24&gt;0, EDATE(D$16,-M$24),M$24=0,"")</f>
        <v/>
      </c>
      <c r="E24" s="22" t="e" cm="1">
        <f t="array" ref="E24">_xlfn.IFS(D17="Town and Country Planning",_xlfn.IFS(D18="Scenario 1",EDATE($E$15,Milestones!G9),Milestones!G9=0,"",D18="Scenario 2",EDATE($E$15,Milestones!I9),Milestones!I9=0,"",D18="Scenario 3",EDATE($E$15,Milestones!K9),Milestones!K9=0,""),D17="Developments of National Significance (Wales Only)",_xlfn.IFS(D18="Scenario 1",EDATE($E$15,Milestones!G10),Milestones!G10=0,"",D18="Scenario 2",EDATE($E$15,Milestones!I10),Milestones!I10=0,"",D18="Scenario 3",EDATE($E$15,Milestones!K10),Milestones!K10=0,""),D17="Section 36 and 37",_xlfn.IFS(D18="Scenario 1",EDATE($E$15,Milestones!G11),Milestones!G11=0,"",D18="Scenario 2",EDATE($E$15,Milestones!I11),Milestones!I11=0,"",D18="Scenario 3",EDATE($E$15,Milestones!K11),Milestones!K11=0,""),D17="Development Consent Order",_xlfn.IFS(D18="Scenario 1",EDATE($E$15,Milestones!G12),Milestones!G12=0,"",D18="Scenario 2",EDATE($E$15,Milestones!I12),Milestones!I12=0,"",D18="Scenario 3",EDATE($E$15,Milestones!K12),Milestones!K12=0,""),D17="Offshore Developments",_xlfn.IFS(D18="Scenario 1",EDATE($E$15,Milestones!G13),Milestones!G13=0,"",D18="Scenario 2",EDATE($E$15,Milestones!I13),Milestones!I13=0,"",D18="Scenario 3",EDATE($E$15,Milestones!K13),Milestones!K13=0,""),D17="Nuclear Developments",_xlfn.IFS(D18="Scenario 1",EDATE($E$15,Milestones!G14),Milestones!G14=0,"",D18="Scenario 2",EDATE($E$15,Milestones!I14),Milestones!I14=0,"",D18="Scenario 3",EDATE($E$15,Milestones!K14),Milestones!K14=0,""))</f>
        <v>#N/A</v>
      </c>
      <c r="F24" s="22" t="str" cm="1">
        <f t="array" ref="F24">_xlfn.IFS(N$24="Bilaterally Negotiated", "Bilaterally Negotiated",N$24&gt;0, EDATE(F$16,-N$24),N$24=0,"")</f>
        <v/>
      </c>
      <c r="G24" s="22" t="e" cm="1">
        <f t="array" ref="G24">_xlfn.IFS(F17="Town and Country Planning",_xlfn.IFS(F18="Scenario 1",EDATE($G$15,Milestones!G9),Milestones!G9=0,"",F18="Scenario 2",EDATE($G$15,Milestones!I9),Milestones!I9=0,"",F18="Scenario 3",EDATE($G$15,Milestones!K9),Milestones!K9=0,""),F17="Developments of National Significance (Wales Only)",_xlfn.IFS(F18="Scenario 1",EDATE($G$15,Milestones!G10),Milestones!G10=0,"",F18="Scenario 2",EDATE($G$15,Milestones!I10),Milestones!I10=0,"",F18="Scenario 3",EDATE($G$15,Milestones!K10),Milestones!K10=0,""),F17="Section 36 and 37",_xlfn.IFS(F18="Scenario 1",EDATE($G$15,Milestones!G11),Milestones!G11=0,"",F18="Scenario 2",EDATE($G$15,Milestones!I11),Milestones!I11=0,"",F18="Scenario 3",EDATE($G$15,Milestones!K11),Milestones!K11=0,""),F17="Development Consent Order",_xlfn.IFS(F18="Scenario 1",EDATE($G$15,Milestones!G12),Milestones!G12=0,"",F18="Scenario 2",EDATE($G$15,Milestones!I12),Milestones!I12=0,"",F18="Scenario 3",EDATE($G$15,Milestones!K12),Milestones!K12=0,""),F17="Offshore Developments",_xlfn.IFS(F18="Scenario 1",EDATE($G$15,Milestones!G13),Milestones!G13=0,"",F18="Scenario 2",EDATE($G$15,Milestones!I13),Milestones!I13=0,"",F18="Scenario 3",EDATE($G$15,Milestones!K13),Milestones!K13=0,""),F17="Nuclear Developments",_xlfn.IFS(F18="Scenario 1",EDATE($G$15,Milestones!G14),Milestones!G14=0,"",F18="Scenario 2",EDATE($G$15,Milestones!I14),Milestones!I14=0,"",F18="Scenario 3",EDATE($G$15,Milestones!K14),Milestones!K14=0,""))</f>
        <v>#N/A</v>
      </c>
      <c r="H24" s="22" t="str" cm="1">
        <f t="array" ref="H24">_xlfn.IFS(O$24="Bilaterally Negotiated", "Bilaterally Negotiated",O$24&gt;0, EDATE(H$16,-O$24),O$24=0,"")</f>
        <v/>
      </c>
      <c r="I24" s="22" t="e" cm="1">
        <f t="array" ref="I24">_xlfn.IFS(H17="Town and Country Planning",_xlfn.IFS(H18="Scenario 1",EDATE($I$15,Milestones!G9),Milestones!G9=0,"",H18="Scenario 2",EDATE($I$15,Milestones!I9),Milestones!I9=0,"",H18="Scenario 3",EDATE($I$15,Milestones!K9),Milestones!K9=0,""),H17="Developments of National Significance (Wales Only)",_xlfn.IFS(H18="Scenario 1",EDATE($I$15,Milestones!G10),Milestones!G10=0,"",H18="Scenario 2",EDATE($I$15,Milestones!I10),Milestones!I10=0,"",H18="Scenario 3",EDATE($I$15,Milestones!K10),Milestones!K10=0,""),H17="Section 36 and 37",_xlfn.IFS(H18="Scenario 1",EDATE($I$15,Milestones!G11),Milestones!G11=0,"",H18="Scenario 2",EDATE($I$15,Milestones!I11),Milestones!I11=0,"",H18="Scenario 3",EDATE($I$15,Milestones!K11),Milestones!K11=0,""),H17="Development Consent Order",_xlfn.IFS(H18="Scenario 1",EDATE($I$15,Milestones!G12),Milestones!G12=0,"",H18="Scenario 2",EDATE($I$15,Milestones!I12),Milestones!I12=0,"",H18="Scenario 3",EDATE($I$15,Milestones!K12),Milestones!K12=0,""),H17="Offshore Developments",_xlfn.IFS(H18="Scenario 1",EDATE($I$15,Milestones!G13),Milestones!G13=0,"",H18="Scenario 2",EDATE($I$15,Milestones!I13),Milestones!I13=0,"",H18="Scenario 3",EDATE($I$15,Milestones!K13),Milestones!K13=0,""),H17="Nuclear Developments",_xlfn.IFS(H18="Scenario 1",EDATE($I$15,Milestones!G14),Milestones!G14=0,"",H18="Scenario 2",EDATE($I$15,Milestones!I14),Milestones!I14=0,"",H18="Scenario 3",EDATE($I$15,Milestones!K14),Milestones!K14=0,""))</f>
        <v>#N/A</v>
      </c>
      <c r="J24" s="22" t="str" cm="1">
        <f t="array" ref="J24">_xlfn.IFS(P$24="Bilaterally Negotiated", "Bilaterally Negotiated",P$24&gt;0, EDATE(J$16,-P$24),P$24=0,"")</f>
        <v/>
      </c>
      <c r="K24" s="22" t="e" cm="1">
        <f t="array" ref="K24">_xlfn.IFS(J17="Town and Country Planning",_xlfn.IFS(J18="Scenario 1",EDATE($K$15,Milestones!G9),Milestones!G9=0,"",J18="Scenario 2",EDATE($K$15,Milestones!I9),Milestones!I9=0,"",J18="Scenario 3",EDATE($K$15,Milestones!K9),Milestones!K9=0,""),J17="Developments of National Significance (Wales Only)",_xlfn.IFS(J18="Scenario 1",EDATE($K$15,Milestones!G10),Milestones!G10=0,"",J18="Scenario 2",EDATE($K$15,Milestones!I10),Milestones!I10=0,"",J18="Scenario 3",EDATE($K$15,Milestones!K10),Milestones!K10=0,""),J17="Section 36 and 37",_xlfn.IFS(J18="Scenario 1",EDATE($K$15,Milestones!G11),Milestones!G11=0,"",J18="Scenario 2",EDATE($K$15,Milestones!I11),Milestones!I11=0,"",J18="Scenario 3",EDATE($K$15,Milestones!K11),Milestones!K11=0,""),J17="Development Consent Order",_xlfn.IFS(J18="Scenario 1",EDATE($K$15,Milestones!G12),Milestones!G12=0,"",J18="Scenario 2",EDATE($K$15,Milestones!I12),Milestones!I12=0,"",J18="Scenario 3",EDATE($K$15,Milestones!K12),Milestones!K12=0,""),J17="Offshore Developments",_xlfn.IFS(J18="Scenario 1",EDATE($K$15,Milestones!G13),Milestones!G13=0,"",J18="Scenario 2",EDATE($K$15,Milestones!I13),Milestones!I13=0,"",J18="Scenario 3",EDATE($K$15,Milestones!K13),Milestones!K13=0,""),J17="Nuclear Developments",_xlfn.IFS(J18="Scenario 1",EDATE($K$15,Milestones!G14),Milestones!G14=0,"",J18="Scenario 2",EDATE($K$15,Milestones!I14),Milestones!I14=0,"",J18="Scenario 3",EDATE($K$15,Milestones!K14),Milestones!K14=0,""))</f>
        <v>#N/A</v>
      </c>
      <c r="L24" s="6" t="s">
        <v>11</v>
      </c>
      <c r="M24" s="20" cm="1">
        <f t="array" ref="M24">IF($C$12=0,0,_xlfn.IFS(_xlfn.DAYS(D16,$C$12)&lt;Milestones!$I$20,Milestones!$G$22,(AND(_xlfn.DAYS(D16,$C$12)&gt;=Milestones!$I$20,_xlfn.DAYS(D16,$C$12)&lt;=Milestones!$J$20)),Milestones!$I$22,(AND(_xlfn.DAYS(D16,$C$12)&gt;=Milestones!$K$20,_xlfn.DAYS(D16,$C$12)&lt;=Milestones!$L$20)),Milestones!$K$22,(AND(_xlfn.DAYS(D16,$C$12)&gt;=Milestones!$M$20,_xlfn.DAYS(D16,$C$12)&lt;=Milestones!$N$20)),Milestones!$M$22,(_xlfn.DAYS(D16,$C$12)&gt;=Milestones!$O$20),Milestones!$O$22))</f>
        <v>0</v>
      </c>
      <c r="N24" s="20" cm="1">
        <f t="array" ref="N24">IF($C$12=0,0,_xlfn.IFS(_xlfn.DAYS(F16,$C$12)&lt;Milestones!$I$20,Milestones!$G$22,(AND(_xlfn.DAYS(F16,$C$12)&gt;=Milestones!$I$20,_xlfn.DAYS(F16,$C$12)&lt;=Milestones!$J$20)),Milestones!$I$22,(AND(_xlfn.DAYS(F16,$C$12)&gt;=Milestones!$K$20,_xlfn.DAYS(F16,$C$12)&lt;=Milestones!$L$20)),Milestones!$K$22,(AND(_xlfn.DAYS(F16,$C$12)&gt;=Milestones!$M$20,_xlfn.DAYS(F16,$C$12)&lt;=Milestones!$N$20)),Milestones!$M$22,(_xlfn.DAYS(F16,$C$12)&gt;=Milestones!$O$20),Milestones!$O$22))</f>
        <v>0</v>
      </c>
      <c r="O24" s="20" cm="1">
        <f t="array" ref="O24">IF($C$12=0,0,_xlfn.IFS(_xlfn.DAYS(H16,$C$12)&lt;Milestones!$I$20,Milestones!$G$22,(AND(_xlfn.DAYS(H16,$C$12)&gt;=Milestones!$I$20,_xlfn.DAYS(H16,$C$12)&lt;=Milestones!$J$20)),Milestones!$I$22,(AND(_xlfn.DAYS(H16,$C$12)&gt;=Milestones!$K$20,_xlfn.DAYS(H16,$C$12)&lt;=Milestones!$L$20)),Milestones!$K$22,(AND(_xlfn.DAYS(H16,$C$12)&gt;=Milestones!$M$20,_xlfn.DAYS(H16,$C$12)&lt;=Milestones!$N$20)),Milestones!$M$22,(_xlfn.DAYS(H16,$C$12)&gt;=Milestones!$O$20),Milestones!$O$22))</f>
        <v>0</v>
      </c>
      <c r="P24" s="20" cm="1">
        <f t="array" ref="P24">IF($C$12=0,0,_xlfn.IFS(_xlfn.DAYS(J16,$C$12)&lt;Milestones!$I$20,Milestones!$G$22,(AND(_xlfn.DAYS(J16,$C$12)&gt;=Milestones!$I$20,_xlfn.DAYS(J16,$C$12)&lt;=Milestones!$J$20)),Milestones!$I$22,(AND(_xlfn.DAYS(J16,$C$12)&gt;=Milestones!$K$20,_xlfn.DAYS(J16,$C$12)&lt;=Milestones!$L$20)),Milestones!$K$22,(AND(_xlfn.DAYS(J16,$C$12)&gt;=Milestones!$M$20,_xlfn.DAYS(J16,$C$12)&lt;=Milestones!$N$20)),Milestones!$M$22,(_xlfn.DAYS(J16,$C$12)&gt;=Milestones!$O$20),Milestones!$O$22))</f>
        <v>0</v>
      </c>
      <c r="Q24" s="1"/>
    </row>
    <row r="25" spans="2:17" ht="32.1" customHeight="1" x14ac:dyDescent="0.25">
      <c r="B25" s="2" t="s">
        <v>14</v>
      </c>
      <c r="C25" s="4" t="s">
        <v>15</v>
      </c>
      <c r="D25" s="22" t="str" cm="1">
        <f t="array" ref="D25">_xlfn.IFS(M$25="Bilaterally Negotiated", "Bilaterally Negotiated",M$25&gt;0, EDATE(D$16,-M$25),M$25=0,"")</f>
        <v/>
      </c>
      <c r="E25" s="22" t="e" cm="1">
        <f t="array" ref="E25">_xlfn.IFS(D17="Town and Country Planning",_xlfn.IFS(D18="Scenario 1",EDATE($E$24,Milestones!M9),Milestones!M9=0,"",D18="Scenario 2",EDATE($E$24,Milestones!O9),Milestones!O9=0,"",D18="Scenario 3",EDATE($E$24,Milestones!Q9),Milestones!Q9=0,""),D17="Developments of National Significance (Wales Only)",_xlfn.IFS(D18="Scenario 1",EDATE($E$24,Milestones!M10),Milestones!M10=0,"",D18="Scenario 2",EDATE($E$24,Milestones!O10),Milestones!O10=0,"",D18="Scenario 3",EDATE($E$24,Milestones!Q10),Milestones!Q10=0,""),D17="Section 36 and 37",_xlfn.IFS(D18="Scenario 1",EDATE($E$24,Milestones!M11),Milestones!M11=0,"",D18="Scenario 2",EDATE($E$24,Milestones!O11),Milestones!O11=0,"",D18="Scenario 3",EDATE($E$24,Milestones!Q11),Milestones!Q11=0,""),D17="Development Consent Order",_xlfn.IFS(D18="Scenario 1",EDATE($E$24,Milestones!M12),Milestones!M12=0,"",D18="Scenario 2",EDATE($E$24,Milestones!O12),Milestones!O12=0,"",D18="Scenario 3",EDATE($E$24,Milestones!Q12),Milestones!Q12=0,""),D17="Offshore Developments",_xlfn.IFS(D18="Scenario 1",EDATE($E$24,Milestones!M13),Milestones!M13=0,"",D18="Scenario 2",EDATE($E$24,Milestones!O13),Milestones!O13=0,"",D18="Scenario 3",EDATE($E$24,Milestones!Q13),Milestones!Q13=0,""),D17="Nuclear Developments",_xlfn.IFS(D18="Scenario 1",EDATE($E$24,Milestones!M14),Milestones!M14=0,"",D18="Scenario 2",EDATE($E$24,Milestones!O14),Milestones!O14=0,"",D18="Scenario 3",EDATE($E$24,Milestones!Q14),Milestones!Q14=0,""))</f>
        <v>#N/A</v>
      </c>
      <c r="F25" s="22" t="str" cm="1">
        <f t="array" ref="F25">_xlfn.IFS(N$25="Bilaterally Negotiated", "Bilaterally Negotiated",N$25&gt;0, EDATE(F$16,-N$25),N$25=0,"")</f>
        <v/>
      </c>
      <c r="G25" s="22" t="e" cm="1">
        <f t="array" ref="G25">_xlfn.IFS(F17="Town and Country Planning",_xlfn.IFS(F18="Scenario 1",EDATE($G$24,Milestones!M9),Milestones!M9=0,"",F18="Scenario 2",EDATE($G$24,Milestones!O9),Milestones!O9=0,"",F18="Scenario 3",EDATE($G$24,Milestones!Q9),Milestones!Q9=0,""),F17="Developments of National Significance (Wales Only)",_xlfn.IFS(F18="Scenario 1",EDATE($G$24,Milestones!M10),Milestones!M10=0,"",F18="Scenario 2",EDATE($G$24,Milestones!O10),Milestones!O10=0,"",F18="Scenario 3",EDATE($G$24,Milestones!Q10),Milestones!Q10=0,""),F17="Section 36 and 37",_xlfn.IFS(F18="Scenario 1",EDATE($G$24,Milestones!M11),Milestones!M11=0,"",F18="Scenario 2",EDATE($G$24,Milestones!O11),Milestones!O11=0,"",F18="Scenario 3",EDATE($G$24,Milestones!Q11),Milestones!Q11=0,""),F17="Development Consent Order",_xlfn.IFS(F18="Scenario 1",EDATE($G$24,Milestones!M12),Milestones!M12=0,"",F18="Scenario 2",EDATE($G$24,Milestones!O12),Milestones!O12=0,"",F18="Scenario 3",EDATE($G$24,Milestones!Q12),Milestones!Q12=0,""),F17="Offshore Developments",_xlfn.IFS(F18="Scenario 1",EDATE($G$24,Milestones!M13),Milestones!M13=0,"",F18="Scenario 2",EDATE($G$24,Milestones!O13),Milestones!O13=0,"",F18="Scenario 3",EDATE($G$24,Milestones!Q13),Milestones!Q13=0,""),F17="Nuclear Developments",_xlfn.IFS(F18="Scenario 1",EDATE($G$24,Milestones!M14),Milestones!M14=0,"",F18="Scenario 2",EDATE($G$24,Milestones!O14),Milestones!O14=0,"",F18="Scenario 3",EDATE($G$24,Milestones!Q14),Milestones!Q14=0,""))</f>
        <v>#N/A</v>
      </c>
      <c r="H25" s="22" t="str" cm="1">
        <f t="array" ref="H25">_xlfn.IFS(O$25="Bilaterally Negotiated", "Bilaterally Negotiated",O$25&gt;0, EDATE(H$16,-O$25),O$25=0,"")</f>
        <v/>
      </c>
      <c r="I25" s="22" t="e" cm="1">
        <f t="array" ref="I25">_xlfn.IFS(H17="Town and Country Planning",_xlfn.IFS(H18="Scenario 1",EDATE($I$24,Milestones!M9),Milestones!M9=0,"",H18="Scenario 2",EDATE($I$24,Milestones!O9),Milestones!O9=0,"",H18="Scenario 3",EDATE($I$24,Milestones!Q9),Milestones!Q9=0,""),H17="Developments of National Significance (Wales Only)",_xlfn.IFS(H18="Scenario 1",EDATE($I$24,Milestones!M10),Milestones!M10=0,"",H18="Scenario 2",EDATE($I$24,Milestones!O10),Milestones!O10=0,"",H18="Scenario 3",EDATE($I$24,Milestones!Q10),Milestones!Q10=0,""),H17="Section 36 and 37",_xlfn.IFS(H18="Scenario 1",EDATE($I$24,Milestones!M11),Milestones!M11=0,"",H18="Scenario 2",EDATE($I$24,Milestones!O11),Milestones!O11=0,"",H18="Scenario 3",EDATE($I$24,Milestones!Q11),Milestones!Q11=0,""),H17="Development Consent Order",_xlfn.IFS(H18="Scenario 1",EDATE($I$24,Milestones!M12),Milestones!M12=0,"",H18="Scenario 2",EDATE($I$24,Milestones!O12),Milestones!O12=0,"",H18="Scenario 3",EDATE($I$24,Milestones!Q12),Milestones!Q12=0,""),H17="Offshore Developments",_xlfn.IFS(H18="Scenario 1",EDATE($I$24,Milestones!M13),Milestones!M13=0,"",H18="Scenario 2",EDATE($I$24,Milestones!O13),Milestones!O13=0,"",H18="Scenario 3",EDATE($I$24,Milestones!Q13),Milestones!Q13=0,""),H17="Nuclear Developments",_xlfn.IFS(H18="Scenario 1",EDATE($I$24,Milestones!M14),Milestones!M14=0,"",H18="Scenario 2",EDATE($I$24,Milestones!O14),Milestones!O14=0,"",H18="Scenario 3",EDATE($I$24,Milestones!Q14),Milestones!Q14=0,""))</f>
        <v>#N/A</v>
      </c>
      <c r="J25" s="22" t="str" cm="1">
        <f t="array" ref="J25">_xlfn.IFS(P$25="Bilaterally Negotiated", "Bilaterally Negotiated",P$25&gt;0, EDATE(J$16,-P$25),P$25=0,"")</f>
        <v/>
      </c>
      <c r="K25" s="22" t="e" cm="1">
        <f t="array" ref="K25">_xlfn.IFS(J17="Town and Country Planning",_xlfn.IFS(J18="Scenario 1",EDATE($K$24,Milestones!M9),Milestones!M9=0,"",J18="Scenario 2",EDATE($K$24,Milestones!O9),Milestones!O9=0,"",J18="Scenario 3",EDATE($K$24,Milestones!Q9),Milestones!Q9=0,""),J17="Developments of National Significance (Wales Only)",_xlfn.IFS(J18="Scenario 1",EDATE($K$24,Milestones!M10),Milestones!M10=0,"",J18="Scenario 2",EDATE($K$24,Milestones!O10),Milestones!O10=0,"",J18="Scenario 3",EDATE($K$24,Milestones!Q10),Milestones!Q10=0,""),J17="Section 36 and 37",_xlfn.IFS(J18="Scenario 1",EDATE($K$24,Milestones!M11),Milestones!M11=0,"",J18="Scenario 2",EDATE($K$24,Milestones!O11),Milestones!O11=0,"",J18="Scenario 3",EDATE($K$24,Milestones!Q11),Milestones!Q11=0,""),J17="Development Consent Order",_xlfn.IFS(J18="Scenario 1",EDATE($K$24,Milestones!M12),Milestones!M12=0,"",J18="Scenario 2",EDATE($K$24,Milestones!O12),Milestones!O12=0,"",J18="Scenario 3",EDATE($K$24,Milestones!Q12),Milestones!Q12=0,""),J17="Offshore Developments",_xlfn.IFS(J18="Scenario 1",EDATE($K$24,Milestones!M13),Milestones!M13=0,"",J18="Scenario 2",EDATE($K$24,Milestones!O13),Milestones!O13=0,"",J18="Scenario 3",EDATE($K$24,Milestones!Q13),Milestones!Q13=0,""),J17="Nuclear Developments",_xlfn.IFS(J18="Scenario 1",EDATE($K$24,Milestones!M14),Milestones!M14=0,"",J18="Scenario 2",EDATE($K$24,Milestones!O14),Milestones!O14=0,"",J18="Scenario 3",EDATE($K$24,Milestones!Q14),Milestones!Q14=0,""))</f>
        <v>#N/A</v>
      </c>
      <c r="L25" s="6" t="s">
        <v>11</v>
      </c>
      <c r="M25" s="20" cm="1">
        <f t="array" ref="M25">IF($C$12=0,0,_xlfn.IFS(_xlfn.DAYS(D16,$C$12)&lt;Milestones!$I$20,Milestones!$G$23,(AND(_xlfn.DAYS(D16,$C$12)&gt;=Milestones!$I$20,_xlfn.DAYS(D16,$C$12)&lt;=Milestones!$J$20)),Milestones!$I$23,(AND(_xlfn.DAYS(D16,$C$12)&gt;=Milestones!$K$20,_xlfn.DAYS(D16,$C$12)&lt;=Milestones!$L$20)),Milestones!$K$23,(AND(_xlfn.DAYS(D16,$C$12)&gt;=Milestones!$M$20,_xlfn.DAYS(D16,$C$12)&lt;=Milestones!$N$20)),Milestones!$M$23,(_xlfn.DAYS(D16,$C$12)&gt;=Milestones!$O$20),Milestones!$O$23))</f>
        <v>0</v>
      </c>
      <c r="N25" s="20" cm="1">
        <f t="array" ref="N25">IF($C$12=0,0,_xlfn.IFS(_xlfn.DAYS(F16,$C$12)&lt;Milestones!$I$20,Milestones!$G$23,(AND(_xlfn.DAYS(F16,$C$12)&gt;=Milestones!$I$20,_xlfn.DAYS(F16,$C$12)&lt;=Milestones!$J$20)),Milestones!$I$23,(AND(_xlfn.DAYS(F16,$C$12)&gt;=Milestones!$K$20,_xlfn.DAYS(F16,$C$12)&lt;=Milestones!$L$20)),Milestones!$K$23,(AND(_xlfn.DAYS(F16,$C$12)&gt;=Milestones!$M$20,_xlfn.DAYS(F16,$C$12)&lt;=Milestones!$N$20)),Milestones!$M$23,(_xlfn.DAYS(F16,$C$12)&gt;=Milestones!$O$20),Milestones!$O$23))</f>
        <v>0</v>
      </c>
      <c r="O25" s="20" cm="1">
        <f t="array" ref="O25">IF($C$12=0,0,_xlfn.IFS(_xlfn.DAYS(H16,$C$12)&lt;Milestones!$I$20,Milestones!$G$23,(AND(_xlfn.DAYS(H16,$C$12)&gt;=Milestones!$I$20,_xlfn.DAYS(H16,$C$12)&lt;=Milestones!$J$20)),Milestones!$I$23,(AND(_xlfn.DAYS(H16,$C$12)&gt;=Milestones!$K$20,_xlfn.DAYS(H16,$C$12)&lt;=Milestones!$L$20)),Milestones!$K$23,(AND(_xlfn.DAYS(H16,$C$12)&gt;=Milestones!$M$20,_xlfn.DAYS(H16,$C$12)&lt;=Milestones!$N$20)),Milestones!$M$23,(_xlfn.DAYS(H16,$C$12)&gt;=Milestones!$O$20),Milestones!$O$23))</f>
        <v>0</v>
      </c>
      <c r="P25" s="20" cm="1">
        <f t="array" ref="P25">IF($C$12=0,0,_xlfn.IFS(_xlfn.DAYS(J16,$C$12)&lt;Milestones!$I$20,Milestones!$G$23,(AND(_xlfn.DAYS(J16,$C$12)&gt;=Milestones!$I$20,_xlfn.DAYS(J16,$C$12)&lt;=Milestones!$J$20)),Milestones!$I$23,(AND(_xlfn.DAYS(J16,$C$12)&gt;=Milestones!$K$20,_xlfn.DAYS(J16,$C$12)&lt;=Milestones!$L$20)),Milestones!$K$23,(AND(_xlfn.DAYS(J16,$C$12)&gt;=Milestones!$M$20,_xlfn.DAYS(J16,$C$12)&lt;=Milestones!$N$20)),Milestones!$M$23,(_xlfn.DAYS(J16,$C$12)&gt;=Milestones!$O$20),Milestones!$O$23))</f>
        <v>0</v>
      </c>
      <c r="Q25" s="1"/>
    </row>
    <row r="26" spans="2:17" ht="32.1" customHeight="1" x14ac:dyDescent="0.25">
      <c r="B26" s="27" t="str" cm="1">
        <f t="array" ref="B26">_xlfn.IFS(M26="Bilaterally Negotiated", "Bilaterally Negotiated",M26&gt;0, EDATE($C$16,-M26),M26=0,"")</f>
        <v/>
      </c>
      <c r="C26" s="27"/>
      <c r="D26" s="27"/>
      <c r="E26" s="27"/>
      <c r="F26" s="27"/>
      <c r="G26" s="27"/>
      <c r="H26" s="27"/>
      <c r="I26" s="27"/>
      <c r="J26" s="27"/>
      <c r="K26" s="27"/>
      <c r="L26" s="27"/>
      <c r="N26" s="11"/>
      <c r="O26" s="11"/>
      <c r="P26" s="11"/>
      <c r="Q26" s="1"/>
    </row>
    <row r="27" spans="2:17" ht="32.1" customHeight="1" x14ac:dyDescent="0.25">
      <c r="B27" s="7" t="s">
        <v>16</v>
      </c>
      <c r="C27" s="47" t="s">
        <v>17</v>
      </c>
      <c r="D27" s="48"/>
      <c r="E27" s="48"/>
      <c r="F27" s="48"/>
      <c r="G27" s="48"/>
      <c r="H27" s="48"/>
      <c r="I27" s="48"/>
      <c r="J27" s="48"/>
      <c r="K27" s="48"/>
      <c r="L27" s="49"/>
      <c r="M27" s="14"/>
      <c r="N27" s="11"/>
      <c r="O27" s="11"/>
      <c r="P27" s="11"/>
      <c r="Q27" s="1"/>
    </row>
    <row r="28" spans="2:17" ht="32.1" customHeight="1" x14ac:dyDescent="0.25">
      <c r="B28" s="2" t="s">
        <v>18</v>
      </c>
      <c r="C28" s="4" t="s">
        <v>19</v>
      </c>
      <c r="D28" s="22" t="str" cm="1">
        <f t="array" ref="D28">_xlfn.IFS(M$28="Bilaterally Negotiated", "Bilaterally Negotiated",M$28&gt;0, EDATE(D$16,-M$28),M$28=0,"")</f>
        <v/>
      </c>
      <c r="E28" s="22" t="str">
        <f>D28</f>
        <v/>
      </c>
      <c r="F28" s="22" t="str" cm="1">
        <f t="array" ref="F28">_xlfn.IFS(N$28="Bilaterally Negotiated", "Bilaterally Negotiated",N$28&gt;0, EDATE(F$16,-N$28),N$28=0,"")</f>
        <v/>
      </c>
      <c r="G28" s="22" t="str">
        <f>F28</f>
        <v/>
      </c>
      <c r="H28" s="22" t="str" cm="1">
        <f t="array" ref="H28">_xlfn.IFS(O$28="Bilaterally Negotiated", "Bilaterally Negotiated",O$28&gt;0, EDATE(H$16,-O$28),O$28=0,"")</f>
        <v/>
      </c>
      <c r="I28" s="22" t="str">
        <f>H28</f>
        <v/>
      </c>
      <c r="J28" s="22" t="str" cm="1">
        <f t="array" ref="J28">_xlfn.IFS(P$28="Bilaterally Negotiated", "Bilaterally Negotiated",P$28&gt;0, EDATE(J$16,-P$28),P$28=0,"")</f>
        <v/>
      </c>
      <c r="K28" s="22" t="str">
        <f>J28</f>
        <v/>
      </c>
      <c r="L28" s="3" t="s">
        <v>20</v>
      </c>
      <c r="M28" s="20" cm="1">
        <f t="array" ref="M28">IF($C$12=0,0,_xlfn.IFS(_xlfn.DAYS(D16,$C$12)&lt;Milestones!$I$20,Milestones!$G$25,(AND(_xlfn.DAYS(D16,$C$12)&gt;=Milestones!$I$20,_xlfn.DAYS(D16,$C$12)&lt;=Milestones!$J$20)),Milestones!$I$25,(AND(_xlfn.DAYS(D16,$C$12)&gt;=Milestones!$K$20,_xlfn.DAYS(D16,$C$12)&lt;=Milestones!$L$20)),Milestones!$K$25,(AND(_xlfn.DAYS(D16,$C$12)&gt;=Milestones!$M$20,_xlfn.DAYS(D16,$C$12)&lt;=Milestones!$N$20)),Milestones!$M$25,(_xlfn.DAYS(D16,$C$12)&gt;=Milestones!$O$20),Milestones!$O$25))</f>
        <v>0</v>
      </c>
      <c r="N28" s="20" cm="1">
        <f t="array" ref="N28">IF($C$12=0,0,_xlfn.IFS(_xlfn.DAYS(F16,$C$12)&lt;Milestones!$I$20,Milestones!$G$25,(AND(_xlfn.DAYS(F16,$C$12)&gt;=Milestones!$I$20,_xlfn.DAYS(F16,$C$12)&lt;=Milestones!$J$20)),Milestones!$I$25,(AND(_xlfn.DAYS(F16,$C$12)&gt;=Milestones!$K$20,_xlfn.DAYS(F16,$C$12)&lt;=Milestones!$L$20)),Milestones!$K$25,(AND(_xlfn.DAYS(F16,$C$12)&gt;=Milestones!$M$20,_xlfn.DAYS(F16,$C$12)&lt;=Milestones!$N$20)),Milestones!$M$25,(_xlfn.DAYS(F16,$C$12)&gt;=Milestones!$O$20),Milestones!$O$25))</f>
        <v>0</v>
      </c>
      <c r="O28" s="20" cm="1">
        <f t="array" ref="O28">IF($C$12=0,0,_xlfn.IFS(_xlfn.DAYS(H16,$C$12)&lt;Milestones!$I$20,Milestones!$G$25,(AND(_xlfn.DAYS(H16,$C$12)&gt;=Milestones!$I$20,_xlfn.DAYS(H16,$C$12)&lt;=Milestones!$J$20)),Milestones!$I$25,(AND(_xlfn.DAYS(H16,$C$12)&gt;=Milestones!$K$20,_xlfn.DAYS(H16,$C$12)&lt;=Milestones!$L$20)),Milestones!$K$25,(AND(_xlfn.DAYS(H16,$C$12)&gt;=Milestones!$M$20,_xlfn.DAYS(H16,$C$12)&lt;=Milestones!$N$20)),Milestones!$M$25,(_xlfn.DAYS(H16,$C$12)&gt;=Milestones!$O$20),Milestones!$O$25))</f>
        <v>0</v>
      </c>
      <c r="P28" s="20" cm="1">
        <f t="array" ref="P28">IF($C$12=0,0,_xlfn.IFS(_xlfn.DAYS(J16,$C$12)&lt;Milestones!$I$20,Milestones!$G$25,(AND(_xlfn.DAYS(J16,$C$12)&gt;=Milestones!$I$20,_xlfn.DAYS(J16,$C$12)&lt;=Milestones!$J$20)),Milestones!$I$25,(AND(_xlfn.DAYS(J16,$C$12)&gt;=Milestones!$K$20,_xlfn.DAYS(J16,$C$12)&lt;=Milestones!$L$20)),Milestones!$K$25,(AND(_xlfn.DAYS(J16,$C$12)&gt;=Milestones!$M$20,_xlfn.DAYS(J16,$C$12)&lt;=Milestones!$N$20)),Milestones!$M$25,(_xlfn.DAYS(J16,$C$12)&gt;=Milestones!$O$20),Milestones!$O$25))</f>
        <v>0</v>
      </c>
      <c r="Q28" s="1"/>
    </row>
    <row r="29" spans="2:17" ht="32.1" customHeight="1" x14ac:dyDescent="0.25">
      <c r="B29" s="2" t="s">
        <v>21</v>
      </c>
      <c r="C29" s="4" t="s">
        <v>22</v>
      </c>
      <c r="D29" s="22" t="str" cm="1">
        <f t="array" ref="D29">_xlfn.IFS(M$29="Bilaterally Negotiated", "Bilaterally Negotiated",M$29&gt;0, EDATE(D$16,-M$29),M$29=0,"")</f>
        <v/>
      </c>
      <c r="E29" s="22" t="str">
        <f t="shared" ref="E29:E31" si="0">D29</f>
        <v/>
      </c>
      <c r="F29" s="22" t="str" cm="1">
        <f t="array" ref="F29">_xlfn.IFS(N$29="Bilaterally Negotiated", "Bilaterally Negotiated",N$29&gt;0, EDATE(F$16,-N$29),N$29=0,"")</f>
        <v/>
      </c>
      <c r="G29" s="22" t="str">
        <f t="shared" ref="G29:G31" si="1">F29</f>
        <v/>
      </c>
      <c r="H29" s="22" t="str" cm="1">
        <f t="array" ref="H29">_xlfn.IFS(O$29="Bilaterally Negotiated", "Bilaterally Negotiated",O$29&gt;0, EDATE(H$16,-O$29),O$29=0,"")</f>
        <v/>
      </c>
      <c r="I29" s="22" t="str">
        <f t="shared" ref="I29:I31" si="2">H29</f>
        <v/>
      </c>
      <c r="J29" s="22" t="str" cm="1">
        <f t="array" ref="J29">_xlfn.IFS(P$29="Bilaterally Negotiated", "Bilaterally Negotiated",P$29&gt;0, EDATE(J$16,-P$29),P$29=0,"")</f>
        <v/>
      </c>
      <c r="K29" s="22" t="str">
        <f t="shared" ref="K29:K31" si="3">J29</f>
        <v/>
      </c>
      <c r="L29" s="3" t="s">
        <v>20</v>
      </c>
      <c r="M29" s="20" cm="1">
        <f t="array" ref="M29">IF($C$12=0,0,_xlfn.IFS(_xlfn.DAYS(D16,$C$12)&lt;Milestones!$I$20,Milestones!$G$26,(AND(_xlfn.DAYS(D16,$C$12)&gt;=Milestones!$I$20,_xlfn.DAYS(D16,$C$12)&lt;=Milestones!$J$20)),Milestones!$I$26,(AND(_xlfn.DAYS(D16,$C$12)&gt;=Milestones!$K$20,_xlfn.DAYS(D16,$C$12)&lt;=Milestones!$L$20)),Milestones!$K$26,(AND(_xlfn.DAYS(D16,$C$12)&gt;=Milestones!$M$20,_xlfn.DAYS(D16,$C$12)&lt;=Milestones!$N$20)),Milestones!$M$26,(_xlfn.DAYS(D16,$C$12)&gt;=Milestones!$O$20),Milestones!$O$26))</f>
        <v>0</v>
      </c>
      <c r="N29" s="20" cm="1">
        <f t="array" ref="N29">IF($C$12=0,0,_xlfn.IFS(_xlfn.DAYS(F16,$C$12)&lt;Milestones!$I$20,Milestones!$G$26,(AND(_xlfn.DAYS(F16,$C$12)&gt;=Milestones!$I$20,_xlfn.DAYS(F16,$C$12)&lt;=Milestones!$J$20)),Milestones!$I$26,(AND(_xlfn.DAYS(F16,$C$12)&gt;=Milestones!$K$20,_xlfn.DAYS(F16,$C$12)&lt;=Milestones!$L$20)),Milestones!$K$26,(AND(_xlfn.DAYS(F16,$C$12)&gt;=Milestones!$M$20,_xlfn.DAYS(F16,$C$12)&lt;=Milestones!$N$20)),Milestones!$M$26,(_xlfn.DAYS(F16,$C$12)&gt;=Milestones!$O$20),Milestones!$O$26))</f>
        <v>0</v>
      </c>
      <c r="O29" s="20" cm="1">
        <f t="array" ref="O29">IF($C$12=0,0,_xlfn.IFS(_xlfn.DAYS(H16,$C$12)&lt;Milestones!$I$20,Milestones!$G$26,(AND(_xlfn.DAYS(H16,$C$12)&gt;=Milestones!$I$20,_xlfn.DAYS(H16,$C$12)&lt;=Milestones!$J$20)),Milestones!$I$26,(AND(_xlfn.DAYS(H16,$C$12)&gt;=Milestones!$K$20,_xlfn.DAYS(H16,$C$12)&lt;=Milestones!$L$20)),Milestones!$K$26,(AND(_xlfn.DAYS(H16,$C$12)&gt;=Milestones!$M$20,_xlfn.DAYS(H16,$C$12)&lt;=Milestones!$N$20)),Milestones!$M$26,(_xlfn.DAYS(H16,$C$12)&gt;=Milestones!$O$20),Milestones!$O$26))</f>
        <v>0</v>
      </c>
      <c r="P29" s="20" cm="1">
        <f t="array" ref="P29">IF($C$12=0,0,_xlfn.IFS(_xlfn.DAYS(J16,$C$12)&lt;Milestones!$I$20,Milestones!$G$26,(AND(_xlfn.DAYS(J16,$C$12)&gt;=Milestones!$I$20,_xlfn.DAYS(J16,$C$12)&lt;=Milestones!$J$20)),Milestones!$I$26,(AND(_xlfn.DAYS(J16,$C$12)&gt;=Milestones!$K$20,_xlfn.DAYS(J16,$C$12)&lt;=Milestones!$L$20)),Milestones!$K$26,(AND(_xlfn.DAYS(J16,$C$12)&gt;=Milestones!$M$20,_xlfn.DAYS(J16,$C$12)&lt;=Milestones!$N$20)),Milestones!$M$26,(_xlfn.DAYS(J16,$C$12)&gt;=Milestones!$O$20),Milestones!$O$26))</f>
        <v>0</v>
      </c>
      <c r="Q29" s="1"/>
    </row>
    <row r="30" spans="2:17" ht="32.1" customHeight="1" x14ac:dyDescent="0.25">
      <c r="B30" s="2" t="s">
        <v>23</v>
      </c>
      <c r="C30" s="4" t="s">
        <v>24</v>
      </c>
      <c r="D30" s="22" t="str" cm="1">
        <f t="array" ref="D30">_xlfn.IFS(M$30="Bilaterally Negotiated", "Bilaterally Negotiated",M$30&gt;0, EDATE(D$16,-M$30),M$30=0,"")</f>
        <v/>
      </c>
      <c r="E30" s="22" t="str">
        <f t="shared" si="0"/>
        <v/>
      </c>
      <c r="F30" s="22" t="str" cm="1">
        <f t="array" ref="F30">_xlfn.IFS(N$30="Bilaterally Negotiated", "Bilaterally Negotiated",N$30&gt;0, EDATE(F$16,-N$30),N$30=0,"")</f>
        <v/>
      </c>
      <c r="G30" s="22" t="str">
        <f t="shared" si="1"/>
        <v/>
      </c>
      <c r="H30" s="22" t="str" cm="1">
        <f t="array" ref="H30">_xlfn.IFS(O$30="Bilaterally Negotiated", "Bilaterally Negotiated",O$30&gt;0, EDATE(H$16,-O$30),O$30=0,"")</f>
        <v/>
      </c>
      <c r="I30" s="22" t="str">
        <f t="shared" si="2"/>
        <v/>
      </c>
      <c r="J30" s="22" t="str" cm="1">
        <f t="array" ref="J30">_xlfn.IFS(P$30="Bilaterally Negotiated", "Bilaterally Negotiated",P$30&gt;0, EDATE(J$16,-P$30),P$30=0,"")</f>
        <v/>
      </c>
      <c r="K30" s="22" t="str">
        <f t="shared" si="3"/>
        <v/>
      </c>
      <c r="L30" s="3" t="s">
        <v>20</v>
      </c>
      <c r="M30" s="20" cm="1">
        <f t="array" ref="M30">IF($C$12=0,0,_xlfn.IFS(_xlfn.DAYS(D16,$C$12)&lt;Milestones!$I$20,Milestones!$G$27,(AND(_xlfn.DAYS(D16,$C$12)&gt;=Milestones!$I$20,_xlfn.DAYS(D16,$C$12)&lt;=Milestones!$J$20)),Milestones!$I$27,(AND(_xlfn.DAYS(D16,$C$12)&gt;=Milestones!$K$20,_xlfn.DAYS(D16,$C$12)&lt;=Milestones!$L$20)),Milestones!$K$27,(AND(_xlfn.DAYS(D16,$C$12)&gt;=Milestones!$M$20,_xlfn.DAYS(D16,$C$12)&lt;=Milestones!$N$20)),Milestones!$M$27,(_xlfn.DAYS(D16,$C$12)&gt;=Milestones!$O$20),Milestones!$O$27))</f>
        <v>0</v>
      </c>
      <c r="N30" s="20" cm="1">
        <f t="array" ref="N30">IF($C$12=0,0,_xlfn.IFS(_xlfn.DAYS(F16,$C$12)&lt;Milestones!$I$20,Milestones!$G$27,(AND(_xlfn.DAYS(F16,$C$12)&gt;=Milestones!$I$20,_xlfn.DAYS(F16,$C$12)&lt;=Milestones!$J$20)),Milestones!$I$27,(AND(_xlfn.DAYS(F16,$C$12)&gt;=Milestones!$K$20,_xlfn.DAYS(F16,$C$12)&lt;=Milestones!$L$20)),Milestones!$K$27,(AND(_xlfn.DAYS(F16,$C$12)&gt;=Milestones!$M$20,_xlfn.DAYS(F16,$C$12)&lt;=Milestones!$N$20)),Milestones!$M$27,(_xlfn.DAYS(F16,$C$12)&gt;=Milestones!$O$20),Milestones!$O$27))</f>
        <v>0</v>
      </c>
      <c r="O30" s="20" cm="1">
        <f t="array" ref="O30">IF($C$12=0,0,_xlfn.IFS(_xlfn.DAYS(H16,$C$12)&lt;Milestones!$I$20,Milestones!$G$27,(AND(_xlfn.DAYS(H16,$C$12)&gt;=Milestones!$I$20,_xlfn.DAYS(H16,$C$12)&lt;=Milestones!$J$20)),Milestones!$I$27,(AND(_xlfn.DAYS(H16,$C$12)&gt;=Milestones!$K$20,_xlfn.DAYS(H16,$C$12)&lt;=Milestones!$L$20)),Milestones!$K$27,(AND(_xlfn.DAYS(H16,$C$12)&gt;=Milestones!$M$20,_xlfn.DAYS(H16,$C$12)&lt;=Milestones!$N$20)),Milestones!$M$27,(_xlfn.DAYS(H16,$C$12)&gt;=Milestones!$O$20),Milestones!$O$27))</f>
        <v>0</v>
      </c>
      <c r="P30" s="20" cm="1">
        <f t="array" ref="P30">IF($C$12=0,0,_xlfn.IFS(_xlfn.DAYS(J16,$C$12)&lt;Milestones!$I$20,Milestones!$G$27,(AND(_xlfn.DAYS(J16,$C$12)&gt;=Milestones!$I$20,_xlfn.DAYS(J16,$C$12)&lt;=Milestones!$J$20)),Milestones!$I$27,(AND(_xlfn.DAYS(J16,$C$12)&gt;=Milestones!$K$20,_xlfn.DAYS(J16,$C$12)&lt;=Milestones!$L$20)),Milestones!$K$27,(AND(_xlfn.DAYS(J16,$C$12)&gt;=Milestones!$M$20,_xlfn.DAYS(J16,$C$12)&lt;=Milestones!$N$20)),Milestones!$M$27,(_xlfn.DAYS(J16,$C$12)&gt;=Milestones!$O$20),Milestones!$O$27))</f>
        <v>0</v>
      </c>
      <c r="Q30" s="1"/>
    </row>
    <row r="31" spans="2:17" ht="32.1" customHeight="1" x14ac:dyDescent="0.25">
      <c r="B31" s="2" t="s">
        <v>25</v>
      </c>
      <c r="C31" s="4" t="s">
        <v>26</v>
      </c>
      <c r="D31" s="22" t="str" cm="1">
        <f t="array" ref="D31">_xlfn.IFS(M$31="Bilaterally Negotiated", "Bilaterally Negotiated",M$31&gt;0, EDATE(D$16,-M$31),M$31=0,"")</f>
        <v/>
      </c>
      <c r="E31" s="22" t="str">
        <f t="shared" si="0"/>
        <v/>
      </c>
      <c r="F31" s="22" t="str" cm="1">
        <f t="array" ref="F31">_xlfn.IFS(N$31="Bilaterally Negotiated", "Bilaterally Negotiated",N$31&gt;0, EDATE(F$16,-N$31),N$31=0,"")</f>
        <v/>
      </c>
      <c r="G31" s="22" t="str">
        <f t="shared" si="1"/>
        <v/>
      </c>
      <c r="H31" s="22" t="str" cm="1">
        <f t="array" ref="H31">_xlfn.IFS(O$31="Bilaterally Negotiated", "Bilaterally Negotiated",O$31&gt;0, EDATE(H$16,-O$31),O$31=0,"")</f>
        <v/>
      </c>
      <c r="I31" s="22" t="str">
        <f t="shared" si="2"/>
        <v/>
      </c>
      <c r="J31" s="22" t="str" cm="1">
        <f t="array" ref="J31">_xlfn.IFS(P$31="Bilaterally Negotiated", "Bilaterally Negotiated",P$31&gt;0, EDATE(J$16,-P$31),P$31=0,"")</f>
        <v/>
      </c>
      <c r="K31" s="22" t="str">
        <f t="shared" si="3"/>
        <v/>
      </c>
      <c r="L31" s="3" t="s">
        <v>20</v>
      </c>
      <c r="M31" s="20" cm="1">
        <f t="array" ref="M31">IF($C$12=0,0,_xlfn.IFS(_xlfn.DAYS(D16,$C$12)&lt;Milestones!$I$20,Milestones!$G$28,(AND(_xlfn.DAYS(D16,$C$12)&gt;=Milestones!$I$20,_xlfn.DAYS(D16,$C$12)&lt;=Milestones!$J$20)),Milestones!$I$28,(AND(_xlfn.DAYS(D16,$C$12)&gt;=Milestones!$K$20,_xlfn.DAYS(D16,$C$12)&lt;=Milestones!$L$20)),Milestones!$K$28,(AND(_xlfn.DAYS(D16,$C$12)&gt;=Milestones!$M$20,_xlfn.DAYS(D16,$C$12)&lt;=Milestones!$N$20)),Milestones!$M$28,(_xlfn.DAYS(D16,$C$12)&gt;=Milestones!$O$20),Milestones!$O$28))</f>
        <v>0</v>
      </c>
      <c r="N31" s="20" cm="1">
        <f t="array" ref="N31">IF($C$12=0,0,_xlfn.IFS(_xlfn.DAYS(F16,$C$12)&lt;Milestones!$I$20,Milestones!$G$28,(AND(_xlfn.DAYS(F16,$C$12)&gt;=Milestones!$I$20,_xlfn.DAYS(F16,$C$12)&lt;=Milestones!$J$20)),Milestones!$I$28,(AND(_xlfn.DAYS(F16,$C$12)&gt;=Milestones!$K$20,_xlfn.DAYS(F16,$C$12)&lt;=Milestones!$L$20)),Milestones!$K$28,(AND(_xlfn.DAYS(F16,$C$12)&gt;=Milestones!$M$20,_xlfn.DAYS(F16,$C$12)&lt;=Milestones!$N$20)),Milestones!$M$28,(_xlfn.DAYS(F16,$C$12)&gt;=Milestones!$O$20),Milestones!$O$28))</f>
        <v>0</v>
      </c>
      <c r="O31" s="20" cm="1">
        <f t="array" ref="O31">IF($C$12=0,0,_xlfn.IFS(_xlfn.DAYS(H16,$C$12)&lt;Milestones!$I$20,Milestones!$G$28,(AND(_xlfn.DAYS(H16,$C$12)&gt;=Milestones!$I$20,_xlfn.DAYS(H16,$C$12)&lt;=Milestones!$J$20)),Milestones!$I$28,(AND(_xlfn.DAYS(H16,$C$12)&gt;=Milestones!$K$20,_xlfn.DAYS(H16,$C$12)&lt;=Milestones!$L$20)),Milestones!$K$28,(AND(_xlfn.DAYS(H16,$C$12)&gt;=Milestones!$M$20,_xlfn.DAYS(H16,$C$12)&lt;=Milestones!$N$20)),Milestones!$M$28,(_xlfn.DAYS(H16,$C$12)&gt;=Milestones!$O$20),Milestones!$O$28))</f>
        <v>0</v>
      </c>
      <c r="P31" s="20" cm="1">
        <f t="array" ref="P31">IF($C$12=0,0,_xlfn.IFS(_xlfn.DAYS(J16,$C$12)&lt;Milestones!$I$20,Milestones!$G$28,(AND(_xlfn.DAYS(J16,$C$12)&gt;=Milestones!$I$20,_xlfn.DAYS(J16,$C$12)&lt;=Milestones!$J$20)),Milestones!$I$28,(AND(_xlfn.DAYS(J16,$C$12)&gt;=Milestones!$K$20,_xlfn.DAYS(J16,$C$12)&lt;=Milestones!$L$20)),Milestones!$K$28,(AND(_xlfn.DAYS(J16,$C$12)&gt;=Milestones!$M$20,_xlfn.DAYS(J16,$C$12)&lt;=Milestones!$N$20)),Milestones!$M$28,(_xlfn.DAYS(J16,$C$12)&gt;=Milestones!$O$20),Milestones!$O$28))</f>
        <v>0</v>
      </c>
      <c r="Q31" s="1"/>
    </row>
    <row r="32" spans="2:17" ht="32.1" customHeight="1" x14ac:dyDescent="0.25">
      <c r="B32" s="1"/>
      <c r="C32" s="1"/>
      <c r="D32" s="1"/>
      <c r="E32" s="1"/>
      <c r="F32" s="1"/>
      <c r="G32" s="1"/>
      <c r="H32" s="1"/>
      <c r="I32" s="1"/>
      <c r="J32" s="1"/>
      <c r="K32" s="1"/>
      <c r="L32" s="1"/>
      <c r="M32" s="14"/>
      <c r="N32" s="11"/>
      <c r="O32" s="11"/>
      <c r="P32" s="11"/>
      <c r="Q32" s="1"/>
    </row>
    <row r="33" spans="2:17" ht="51" customHeight="1" x14ac:dyDescent="0.25">
      <c r="B33" s="62" t="s">
        <v>27</v>
      </c>
      <c r="C33" s="62"/>
      <c r="D33" s="62"/>
      <c r="E33" s="62"/>
      <c r="F33" s="62"/>
      <c r="G33" s="62"/>
      <c r="H33" s="62"/>
      <c r="I33" s="62"/>
      <c r="J33" s="62"/>
      <c r="K33" s="62"/>
      <c r="L33" s="62"/>
      <c r="M33" s="14"/>
      <c r="N33" s="11"/>
      <c r="O33" s="11"/>
      <c r="P33" s="11"/>
      <c r="Q33" s="1"/>
    </row>
    <row r="34" spans="2:17" ht="31.5" customHeight="1" x14ac:dyDescent="0.25">
      <c r="B34" s="1"/>
      <c r="C34" s="1"/>
      <c r="D34" s="23"/>
      <c r="E34" s="23"/>
      <c r="F34" s="23"/>
      <c r="G34" s="23"/>
      <c r="H34" s="23"/>
      <c r="I34" s="23"/>
      <c r="J34" s="23"/>
      <c r="K34" s="23"/>
      <c r="L34" s="1"/>
      <c r="M34" s="14"/>
      <c r="N34" s="11"/>
      <c r="O34" s="11"/>
      <c r="P34" s="11"/>
      <c r="Q34" s="1"/>
    </row>
    <row r="35" spans="2:17" ht="31.5" customHeight="1" x14ac:dyDescent="0.25">
      <c r="B35" s="1"/>
      <c r="C35" s="1"/>
      <c r="D35" s="23"/>
      <c r="E35" s="23"/>
      <c r="F35" s="23"/>
      <c r="G35" s="23"/>
      <c r="H35" s="23"/>
      <c r="I35" s="23"/>
      <c r="J35" s="23"/>
      <c r="K35" s="23"/>
      <c r="L35" s="1"/>
      <c r="M35" s="14"/>
      <c r="N35" s="11"/>
      <c r="O35" s="11"/>
      <c r="P35" s="11"/>
      <c r="Q35" s="1"/>
    </row>
    <row r="40" spans="2:17" s="1" customFormat="1" ht="51" customHeight="1" x14ac:dyDescent="0.25">
      <c r="B40" s="43"/>
      <c r="C40" s="43"/>
      <c r="D40" s="43"/>
      <c r="E40" s="43"/>
      <c r="F40" s="43"/>
      <c r="G40" s="43"/>
      <c r="H40" s="43"/>
      <c r="I40" s="43"/>
      <c r="J40" s="43"/>
      <c r="K40" s="43"/>
      <c r="L40" s="43"/>
      <c r="M40" s="43"/>
      <c r="N40" s="43"/>
      <c r="O40" s="43"/>
      <c r="P40" s="43"/>
      <c r="Q40" s="43"/>
    </row>
  </sheetData>
  <sheetProtection insertRows="0"/>
  <mergeCells count="30">
    <mergeCell ref="B40:Q40"/>
    <mergeCell ref="B5:L5"/>
    <mergeCell ref="B8:L8"/>
    <mergeCell ref="B7:L7"/>
    <mergeCell ref="C10:D10"/>
    <mergeCell ref="C11:D11"/>
    <mergeCell ref="C12:D12"/>
    <mergeCell ref="C27:L27"/>
    <mergeCell ref="B33:L33"/>
    <mergeCell ref="D18:E18"/>
    <mergeCell ref="D17:E17"/>
    <mergeCell ref="D16:E16"/>
    <mergeCell ref="F16:G16"/>
    <mergeCell ref="H16:I16"/>
    <mergeCell ref="J16:K16"/>
    <mergeCell ref="F17:G17"/>
    <mergeCell ref="D20:E20"/>
    <mergeCell ref="F20:G20"/>
    <mergeCell ref="H20:I20"/>
    <mergeCell ref="J20:K20"/>
    <mergeCell ref="E12:J12"/>
    <mergeCell ref="D14:E14"/>
    <mergeCell ref="F14:G14"/>
    <mergeCell ref="H14:I14"/>
    <mergeCell ref="J14:K14"/>
    <mergeCell ref="F18:G18"/>
    <mergeCell ref="H17:I17"/>
    <mergeCell ref="H18:I18"/>
    <mergeCell ref="J17:K17"/>
    <mergeCell ref="J18:K18"/>
  </mergeCells>
  <conditionalFormatting sqref="B26 D28:K31">
    <cfRule type="cellIs" dxfId="9" priority="18" operator="equal">
      <formula>0</formula>
    </cfRule>
    <cfRule type="cellIs" dxfId="8" priority="19" operator="equal">
      <formula>0</formula>
    </cfRule>
  </conditionalFormatting>
  <conditionalFormatting sqref="C10">
    <cfRule type="cellIs" dxfId="7" priority="20" operator="equal">
      <formula>0</formula>
    </cfRule>
  </conditionalFormatting>
  <conditionalFormatting sqref="C10:C12">
    <cfRule type="cellIs" dxfId="6" priority="21" operator="equal">
      <formula>0</formula>
    </cfRule>
  </conditionalFormatting>
  <conditionalFormatting sqref="D16:D18">
    <cfRule type="cellIs" dxfId="5" priority="4" operator="equal">
      <formula>0</formula>
    </cfRule>
  </conditionalFormatting>
  <conditionalFormatting sqref="D23:K25">
    <cfRule type="cellIs" dxfId="4" priority="9" operator="equal">
      <formula>0</formula>
    </cfRule>
    <cfRule type="cellIs" dxfId="3" priority="10" operator="equal">
      <formula>0</formula>
    </cfRule>
  </conditionalFormatting>
  <conditionalFormatting sqref="F16:F18">
    <cfRule type="cellIs" dxfId="2" priority="3" operator="equal">
      <formula>0</formula>
    </cfRule>
  </conditionalFormatting>
  <conditionalFormatting sqref="H16:H18">
    <cfRule type="cellIs" dxfId="1" priority="2" operator="equal">
      <formula>0</formula>
    </cfRule>
  </conditionalFormatting>
  <conditionalFormatting sqref="J16:J18">
    <cfRule type="cellIs" dxfId="0" priority="1" operator="equal">
      <formula>0</formula>
    </cfRule>
  </conditionalFormatting>
  <dataValidations count="2">
    <dataValidation type="list" allowBlank="1" showInputMessage="1" showErrorMessage="1" sqref="D18:K18" xr:uid="{82525AB9-372D-4C6E-A126-60A504F6EA8E}">
      <formula1>",Scenario 1, Scenario 2, Scenario 3"</formula1>
    </dataValidation>
    <dataValidation type="list" allowBlank="1" showInputMessage="1" showErrorMessage="1" sqref="D17:K17" xr:uid="{20C32AB3-3CAA-4AEC-B373-6A5FF654FA92}">
      <formula1>"Town and Country Planning, Developments of National Significance (Wales Only), Section 36 and 37, Development Consent Order, Offshore Developments, Nuclear Developments"</formula1>
    </dataValidation>
  </dataValidations>
  <pageMargins left="0.7" right="0.7" top="0.75" bottom="0.75" header="0.3" footer="0.3"/>
  <ignoredErrors>
    <ignoredError sqref="E12" unlockedFormula="1"/>
    <ignoredError sqref="F28:F31 H28:H31 J28:J31"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9BC4-58EE-41F8-BD6D-9E763C088E22}">
  <sheetPr codeName="Sheet2"/>
  <dimension ref="B5:R28"/>
  <sheetViews>
    <sheetView showGridLines="0" showRowColHeaders="0" zoomScale="90" zoomScaleNormal="90" workbookViewId="0"/>
  </sheetViews>
  <sheetFormatPr defaultRowHeight="15" x14ac:dyDescent="0.25"/>
  <cols>
    <col min="1" max="2" width="6.85546875" customWidth="1"/>
    <col min="3" max="3" width="11.140625" customWidth="1"/>
    <col min="4" max="4" width="25.85546875" customWidth="1"/>
    <col min="5" max="5" width="60.85546875" customWidth="1"/>
    <col min="6" max="6" width="65.85546875" customWidth="1"/>
    <col min="7" max="18" width="8.85546875" customWidth="1"/>
  </cols>
  <sheetData>
    <row r="5" spans="2:18" ht="15.75" x14ac:dyDescent="0.25">
      <c r="B5" s="36" t="s">
        <v>88</v>
      </c>
    </row>
    <row r="6" spans="2:18" x14ac:dyDescent="0.25">
      <c r="G6" s="65" t="s">
        <v>48</v>
      </c>
      <c r="H6" s="66"/>
      <c r="I6" s="66"/>
      <c r="J6" s="66"/>
      <c r="K6" s="66"/>
      <c r="L6" s="67"/>
      <c r="M6" s="72" t="s">
        <v>52</v>
      </c>
      <c r="N6" s="72"/>
      <c r="O6" s="72"/>
      <c r="P6" s="72"/>
      <c r="Q6" s="72"/>
      <c r="R6" s="72"/>
    </row>
    <row r="7" spans="2:18" x14ac:dyDescent="0.25">
      <c r="B7" t="s">
        <v>102</v>
      </c>
      <c r="G7" s="68" t="s">
        <v>94</v>
      </c>
      <c r="H7" s="69"/>
      <c r="I7" s="69"/>
      <c r="J7" s="69"/>
      <c r="K7" s="69"/>
      <c r="L7" s="70"/>
      <c r="M7" s="71" t="s">
        <v>98</v>
      </c>
      <c r="N7" s="71"/>
      <c r="O7" s="71"/>
      <c r="P7" s="71"/>
      <c r="Q7" s="71"/>
      <c r="R7" s="71"/>
    </row>
    <row r="8" spans="2:18" x14ac:dyDescent="0.25">
      <c r="B8" t="s">
        <v>97</v>
      </c>
      <c r="G8" s="73" t="s">
        <v>95</v>
      </c>
      <c r="H8" s="73"/>
      <c r="I8" s="73" t="s">
        <v>96</v>
      </c>
      <c r="J8" s="73"/>
      <c r="K8" s="74" t="s">
        <v>103</v>
      </c>
      <c r="L8" s="75"/>
      <c r="M8" s="73" t="s">
        <v>95</v>
      </c>
      <c r="N8" s="73"/>
      <c r="O8" s="73" t="s">
        <v>96</v>
      </c>
      <c r="P8" s="73"/>
      <c r="Q8" s="74" t="s">
        <v>103</v>
      </c>
      <c r="R8" s="75"/>
    </row>
    <row r="9" spans="2:18" x14ac:dyDescent="0.25">
      <c r="B9" t="s">
        <v>116</v>
      </c>
      <c r="F9" s="35" t="s">
        <v>89</v>
      </c>
      <c r="G9" s="71">
        <v>12</v>
      </c>
      <c r="H9" s="71"/>
      <c r="I9" s="71">
        <v>18</v>
      </c>
      <c r="J9" s="71"/>
      <c r="K9" s="68">
        <v>24</v>
      </c>
      <c r="L9" s="70"/>
      <c r="M9" s="68">
        <v>18</v>
      </c>
      <c r="N9" s="70"/>
      <c r="O9" s="68">
        <v>18</v>
      </c>
      <c r="P9" s="70"/>
      <c r="Q9" s="68">
        <v>18</v>
      </c>
      <c r="R9" s="70"/>
    </row>
    <row r="10" spans="2:18" x14ac:dyDescent="0.25">
      <c r="F10" s="35" t="s">
        <v>90</v>
      </c>
      <c r="G10" s="71">
        <v>18</v>
      </c>
      <c r="H10" s="71"/>
      <c r="I10" s="71">
        <v>24</v>
      </c>
      <c r="J10" s="71"/>
      <c r="K10" s="68">
        <f>12*3</f>
        <v>36</v>
      </c>
      <c r="L10" s="70"/>
      <c r="M10" s="68">
        <v>18</v>
      </c>
      <c r="N10" s="70"/>
      <c r="O10" s="68">
        <v>18</v>
      </c>
      <c r="P10" s="70"/>
      <c r="Q10" s="68">
        <v>18</v>
      </c>
      <c r="R10" s="70"/>
    </row>
    <row r="11" spans="2:18" x14ac:dyDescent="0.25">
      <c r="B11" t="s">
        <v>99</v>
      </c>
      <c r="F11" s="35" t="s">
        <v>91</v>
      </c>
      <c r="G11" s="71">
        <v>12</v>
      </c>
      <c r="H11" s="71"/>
      <c r="I11" s="71">
        <v>18</v>
      </c>
      <c r="J11" s="71"/>
      <c r="K11" s="68">
        <f>12*3</f>
        <v>36</v>
      </c>
      <c r="L11" s="70"/>
      <c r="M11" s="68">
        <v>18</v>
      </c>
      <c r="N11" s="70"/>
      <c r="O11" s="68">
        <v>18</v>
      </c>
      <c r="P11" s="70"/>
      <c r="Q11" s="68">
        <v>18</v>
      </c>
      <c r="R11" s="70"/>
    </row>
    <row r="12" spans="2:18" x14ac:dyDescent="0.25">
      <c r="B12" t="s">
        <v>100</v>
      </c>
      <c r="F12" s="35" t="s">
        <v>92</v>
      </c>
      <c r="G12" s="71">
        <v>24</v>
      </c>
      <c r="H12" s="71"/>
      <c r="I12" s="71">
        <v>36</v>
      </c>
      <c r="J12" s="71"/>
      <c r="K12" s="68">
        <f>12*3</f>
        <v>36</v>
      </c>
      <c r="L12" s="70"/>
      <c r="M12" s="68">
        <v>18</v>
      </c>
      <c r="N12" s="70"/>
      <c r="O12" s="68">
        <v>18</v>
      </c>
      <c r="P12" s="70"/>
      <c r="Q12" s="68">
        <v>18</v>
      </c>
      <c r="R12" s="70"/>
    </row>
    <row r="13" spans="2:18" x14ac:dyDescent="0.25">
      <c r="F13" s="35" t="s">
        <v>93</v>
      </c>
      <c r="G13" s="71">
        <v>36</v>
      </c>
      <c r="H13" s="71"/>
      <c r="I13" s="71">
        <v>60</v>
      </c>
      <c r="J13" s="71"/>
      <c r="K13" s="68">
        <f>12*5</f>
        <v>60</v>
      </c>
      <c r="L13" s="70"/>
      <c r="M13" s="68">
        <v>18</v>
      </c>
      <c r="N13" s="70"/>
      <c r="O13" s="68">
        <v>18</v>
      </c>
      <c r="P13" s="70"/>
      <c r="Q13" s="68">
        <v>18</v>
      </c>
      <c r="R13" s="70"/>
    </row>
    <row r="14" spans="2:18" x14ac:dyDescent="0.25">
      <c r="F14" s="35" t="s">
        <v>115</v>
      </c>
      <c r="G14" s="71">
        <v>36</v>
      </c>
      <c r="H14" s="71"/>
      <c r="I14" s="71">
        <v>60</v>
      </c>
      <c r="J14" s="71"/>
      <c r="K14" s="68" t="s">
        <v>114</v>
      </c>
      <c r="L14" s="70"/>
      <c r="M14" s="68">
        <v>18</v>
      </c>
      <c r="N14" s="70"/>
      <c r="O14" s="68">
        <v>18</v>
      </c>
      <c r="P14" s="70"/>
      <c r="Q14" s="68">
        <v>18</v>
      </c>
      <c r="R14" s="70"/>
    </row>
    <row r="15" spans="2:18" x14ac:dyDescent="0.25">
      <c r="F15" s="35"/>
      <c r="G15" s="8"/>
      <c r="H15" s="8"/>
      <c r="I15" s="8"/>
      <c r="J15" s="8"/>
      <c r="K15" s="8"/>
      <c r="L15" s="8"/>
      <c r="M15" s="8"/>
      <c r="N15" s="8"/>
    </row>
    <row r="16" spans="2:18" ht="15.75" x14ac:dyDescent="0.25">
      <c r="B16" s="37" t="s">
        <v>87</v>
      </c>
      <c r="C16" s="5"/>
      <c r="D16" s="5"/>
      <c r="E16" s="5"/>
    </row>
    <row r="17" spans="2:18" ht="9" customHeight="1" x14ac:dyDescent="0.25"/>
    <row r="18" spans="2:18" ht="15.95" customHeight="1" x14ac:dyDescent="0.25">
      <c r="B18" s="76" t="s">
        <v>33</v>
      </c>
      <c r="C18" s="76"/>
      <c r="D18" s="76" t="s">
        <v>7</v>
      </c>
      <c r="E18" s="76" t="s">
        <v>34</v>
      </c>
      <c r="F18" s="76" t="s">
        <v>35</v>
      </c>
      <c r="G18" s="76" t="s">
        <v>36</v>
      </c>
      <c r="H18" s="76"/>
      <c r="I18" s="76"/>
      <c r="J18" s="76"/>
      <c r="K18" s="76"/>
      <c r="L18" s="76"/>
      <c r="M18" s="76"/>
      <c r="N18" s="76"/>
      <c r="O18" s="76"/>
      <c r="P18" s="76"/>
      <c r="R18" s="8"/>
    </row>
    <row r="19" spans="2:18" ht="15.95" customHeight="1" x14ac:dyDescent="0.25">
      <c r="B19" s="76"/>
      <c r="C19" s="76"/>
      <c r="D19" s="76"/>
      <c r="E19" s="76"/>
      <c r="F19" s="76"/>
      <c r="G19" s="77" t="s">
        <v>37</v>
      </c>
      <c r="H19" s="77"/>
      <c r="I19" s="78" t="s">
        <v>38</v>
      </c>
      <c r="J19" s="78"/>
      <c r="K19" s="77" t="s">
        <v>39</v>
      </c>
      <c r="L19" s="77"/>
      <c r="M19" s="78" t="s">
        <v>40</v>
      </c>
      <c r="N19" s="78"/>
      <c r="O19" s="77" t="s">
        <v>41</v>
      </c>
      <c r="P19" s="77"/>
    </row>
    <row r="20" spans="2:18" ht="15.95" customHeight="1" x14ac:dyDescent="0.25">
      <c r="B20" s="76"/>
      <c r="C20" s="76"/>
      <c r="D20" s="76"/>
      <c r="E20" s="76"/>
      <c r="F20" s="76"/>
      <c r="G20" s="29">
        <v>0</v>
      </c>
      <c r="H20" s="29">
        <v>729</v>
      </c>
      <c r="I20" s="30">
        <v>730</v>
      </c>
      <c r="J20" s="30">
        <v>1094</v>
      </c>
      <c r="K20" s="29">
        <v>1095</v>
      </c>
      <c r="L20" s="29">
        <v>1459</v>
      </c>
      <c r="M20" s="30">
        <v>1460</v>
      </c>
      <c r="N20" s="30">
        <v>1824</v>
      </c>
      <c r="O20" s="29">
        <v>1825</v>
      </c>
      <c r="P20" s="29" t="s">
        <v>42</v>
      </c>
    </row>
    <row r="21" spans="2:18" ht="60" customHeight="1" x14ac:dyDescent="0.25">
      <c r="B21" s="84" t="s">
        <v>43</v>
      </c>
      <c r="C21" s="2" t="s">
        <v>44</v>
      </c>
      <c r="D21" s="3" t="s">
        <v>10</v>
      </c>
      <c r="E21" s="3" t="s">
        <v>45</v>
      </c>
      <c r="F21" s="3" t="s">
        <v>46</v>
      </c>
      <c r="G21" s="81" t="s">
        <v>47</v>
      </c>
      <c r="H21" s="82"/>
      <c r="I21" s="79">
        <v>21</v>
      </c>
      <c r="J21" s="80"/>
      <c r="K21" s="79">
        <v>27</v>
      </c>
      <c r="L21" s="80"/>
      <c r="M21" s="79">
        <v>39</v>
      </c>
      <c r="N21" s="80"/>
      <c r="O21" s="79">
        <v>51</v>
      </c>
      <c r="P21" s="80"/>
    </row>
    <row r="22" spans="2:18" ht="60" customHeight="1" x14ac:dyDescent="0.25">
      <c r="B22" s="84"/>
      <c r="C22" s="2" t="s">
        <v>48</v>
      </c>
      <c r="D22" s="3" t="s">
        <v>49</v>
      </c>
      <c r="E22" s="3" t="s">
        <v>50</v>
      </c>
      <c r="F22" s="3" t="s">
        <v>51</v>
      </c>
      <c r="G22" s="81" t="s">
        <v>47</v>
      </c>
      <c r="H22" s="82"/>
      <c r="I22" s="79">
        <v>18</v>
      </c>
      <c r="J22" s="80"/>
      <c r="K22" s="79">
        <v>24</v>
      </c>
      <c r="L22" s="80"/>
      <c r="M22" s="79">
        <v>36</v>
      </c>
      <c r="N22" s="80"/>
      <c r="O22" s="79">
        <v>48</v>
      </c>
      <c r="P22" s="80"/>
    </row>
    <row r="23" spans="2:18" ht="60" customHeight="1" x14ac:dyDescent="0.25">
      <c r="B23" s="84"/>
      <c r="C23" s="2" t="s">
        <v>52</v>
      </c>
      <c r="D23" s="4" t="s">
        <v>15</v>
      </c>
      <c r="E23" s="3" t="s">
        <v>53</v>
      </c>
      <c r="F23" s="3" t="s">
        <v>54</v>
      </c>
      <c r="G23" s="81" t="s">
        <v>47</v>
      </c>
      <c r="H23" s="82"/>
      <c r="I23" s="79">
        <v>12</v>
      </c>
      <c r="J23" s="80"/>
      <c r="K23" s="79">
        <v>18</v>
      </c>
      <c r="L23" s="80"/>
      <c r="M23" s="79">
        <v>24</v>
      </c>
      <c r="N23" s="80"/>
      <c r="O23" s="79">
        <v>30</v>
      </c>
      <c r="P23" s="80"/>
    </row>
    <row r="24" spans="2:18" ht="30" customHeight="1" x14ac:dyDescent="0.25">
      <c r="B24" s="85" t="s">
        <v>55</v>
      </c>
      <c r="C24" s="2" t="s">
        <v>56</v>
      </c>
      <c r="D24" s="83" t="s">
        <v>57</v>
      </c>
      <c r="E24" s="83"/>
      <c r="F24" s="83"/>
      <c r="G24" s="83"/>
      <c r="H24" s="83"/>
      <c r="I24" s="83"/>
      <c r="J24" s="83"/>
      <c r="K24" s="83"/>
      <c r="L24" s="83"/>
      <c r="M24" s="83"/>
      <c r="N24" s="83"/>
      <c r="O24" s="83"/>
      <c r="P24" s="83"/>
    </row>
    <row r="25" spans="2:18" ht="60" customHeight="1" x14ac:dyDescent="0.25">
      <c r="B25" s="85"/>
      <c r="C25" s="2" t="s">
        <v>58</v>
      </c>
      <c r="D25" s="3" t="s">
        <v>59</v>
      </c>
      <c r="E25" s="3" t="s">
        <v>60</v>
      </c>
      <c r="F25" s="3" t="s">
        <v>61</v>
      </c>
      <c r="G25" s="81" t="s">
        <v>47</v>
      </c>
      <c r="H25" s="82"/>
      <c r="I25" s="79">
        <v>12</v>
      </c>
      <c r="J25" s="80"/>
      <c r="K25" s="79">
        <v>15</v>
      </c>
      <c r="L25" s="80"/>
      <c r="M25" s="79">
        <v>18</v>
      </c>
      <c r="N25" s="80"/>
      <c r="O25" s="79">
        <v>21</v>
      </c>
      <c r="P25" s="80"/>
    </row>
    <row r="26" spans="2:18" ht="60" customHeight="1" x14ac:dyDescent="0.25">
      <c r="B26" s="85"/>
      <c r="C26" s="2" t="s">
        <v>62</v>
      </c>
      <c r="D26" s="3" t="s">
        <v>22</v>
      </c>
      <c r="E26" s="3" t="s">
        <v>63</v>
      </c>
      <c r="F26" s="3" t="s">
        <v>64</v>
      </c>
      <c r="G26" s="81" t="s">
        <v>47</v>
      </c>
      <c r="H26" s="82"/>
      <c r="I26" s="79">
        <v>9</v>
      </c>
      <c r="J26" s="80"/>
      <c r="K26" s="79">
        <v>12</v>
      </c>
      <c r="L26" s="80"/>
      <c r="M26" s="79">
        <v>15</v>
      </c>
      <c r="N26" s="80"/>
      <c r="O26" s="79">
        <v>18</v>
      </c>
      <c r="P26" s="80"/>
    </row>
    <row r="27" spans="2:18" ht="60" customHeight="1" x14ac:dyDescent="0.25">
      <c r="B27" s="85"/>
      <c r="C27" s="2" t="s">
        <v>65</v>
      </c>
      <c r="D27" s="3" t="s">
        <v>24</v>
      </c>
      <c r="E27" s="3" t="s">
        <v>66</v>
      </c>
      <c r="F27" s="3" t="s">
        <v>67</v>
      </c>
      <c r="G27" s="81" t="s">
        <v>47</v>
      </c>
      <c r="H27" s="82"/>
      <c r="I27" s="79">
        <v>6</v>
      </c>
      <c r="J27" s="80"/>
      <c r="K27" s="79">
        <v>9</v>
      </c>
      <c r="L27" s="80"/>
      <c r="M27" s="79">
        <v>12</v>
      </c>
      <c r="N27" s="80"/>
      <c r="O27" s="79">
        <v>15</v>
      </c>
      <c r="P27" s="80"/>
    </row>
    <row r="28" spans="2:18" ht="60" customHeight="1" x14ac:dyDescent="0.25">
      <c r="B28" s="85"/>
      <c r="C28" s="2" t="s">
        <v>68</v>
      </c>
      <c r="D28" s="3" t="s">
        <v>26</v>
      </c>
      <c r="E28" s="3" t="s">
        <v>69</v>
      </c>
      <c r="F28" s="3" t="s">
        <v>70</v>
      </c>
      <c r="G28" s="81" t="s">
        <v>47</v>
      </c>
      <c r="H28" s="82"/>
      <c r="I28" s="79">
        <v>3</v>
      </c>
      <c r="J28" s="80"/>
      <c r="K28" s="79">
        <v>6</v>
      </c>
      <c r="L28" s="80"/>
      <c r="M28" s="79">
        <v>9</v>
      </c>
      <c r="N28" s="80"/>
      <c r="O28" s="79">
        <v>12</v>
      </c>
      <c r="P28" s="80"/>
    </row>
  </sheetData>
  <mergeCells count="94">
    <mergeCell ref="K22:L22"/>
    <mergeCell ref="M28:N28"/>
    <mergeCell ref="O25:P25"/>
    <mergeCell ref="O26:P26"/>
    <mergeCell ref="O27:P27"/>
    <mergeCell ref="O28:P28"/>
    <mergeCell ref="O22:P22"/>
    <mergeCell ref="O23:P23"/>
    <mergeCell ref="M25:N25"/>
    <mergeCell ref="M26:N26"/>
    <mergeCell ref="M27:N27"/>
    <mergeCell ref="B18:C20"/>
    <mergeCell ref="G21:H21"/>
    <mergeCell ref="G22:H22"/>
    <mergeCell ref="G23:H23"/>
    <mergeCell ref="G25:H25"/>
    <mergeCell ref="D24:P24"/>
    <mergeCell ref="B21:B23"/>
    <mergeCell ref="B24:B28"/>
    <mergeCell ref="G26:H26"/>
    <mergeCell ref="G27:H27"/>
    <mergeCell ref="G28:H28"/>
    <mergeCell ref="I21:J21"/>
    <mergeCell ref="K28:L28"/>
    <mergeCell ref="M21:N21"/>
    <mergeCell ref="M22:N22"/>
    <mergeCell ref="M23:N23"/>
    <mergeCell ref="I28:J28"/>
    <mergeCell ref="K21:L21"/>
    <mergeCell ref="G18:P18"/>
    <mergeCell ref="F18:F20"/>
    <mergeCell ref="E18:E20"/>
    <mergeCell ref="O19:P19"/>
    <mergeCell ref="I22:J22"/>
    <mergeCell ref="I23:J23"/>
    <mergeCell ref="I25:J25"/>
    <mergeCell ref="I26:J26"/>
    <mergeCell ref="I27:J27"/>
    <mergeCell ref="K23:L23"/>
    <mergeCell ref="K25:L25"/>
    <mergeCell ref="K26:L26"/>
    <mergeCell ref="K27:L27"/>
    <mergeCell ref="O21:P21"/>
    <mergeCell ref="D18:D20"/>
    <mergeCell ref="G19:H19"/>
    <mergeCell ref="I19:J19"/>
    <mergeCell ref="K19:L19"/>
    <mergeCell ref="M19:N19"/>
    <mergeCell ref="G14:H14"/>
    <mergeCell ref="I9:J9"/>
    <mergeCell ref="I10:J10"/>
    <mergeCell ref="I11:J11"/>
    <mergeCell ref="I12:J12"/>
    <mergeCell ref="I13:J13"/>
    <mergeCell ref="I14:J14"/>
    <mergeCell ref="G9:H9"/>
    <mergeCell ref="G10:H10"/>
    <mergeCell ref="G11:H11"/>
    <mergeCell ref="G12:H12"/>
    <mergeCell ref="G13:H13"/>
    <mergeCell ref="O13:P13"/>
    <mergeCell ref="M12:N12"/>
    <mergeCell ref="O11:P11"/>
    <mergeCell ref="Q13:R13"/>
    <mergeCell ref="O14:P14"/>
    <mergeCell ref="Q14:R14"/>
    <mergeCell ref="Q11:R11"/>
    <mergeCell ref="O12:P12"/>
    <mergeCell ref="Q12:R12"/>
    <mergeCell ref="K14:L14"/>
    <mergeCell ref="M14:N14"/>
    <mergeCell ref="K10:L10"/>
    <mergeCell ref="M10:N10"/>
    <mergeCell ref="K11:L11"/>
    <mergeCell ref="M11:N11"/>
    <mergeCell ref="K12:L12"/>
    <mergeCell ref="K13:L13"/>
    <mergeCell ref="M13:N13"/>
    <mergeCell ref="G6:L6"/>
    <mergeCell ref="G7:L7"/>
    <mergeCell ref="M7:R7"/>
    <mergeCell ref="M6:R6"/>
    <mergeCell ref="O10:P10"/>
    <mergeCell ref="Q10:R10"/>
    <mergeCell ref="O9:P9"/>
    <mergeCell ref="Q9:R9"/>
    <mergeCell ref="G8:H8"/>
    <mergeCell ref="I8:J8"/>
    <mergeCell ref="O8:P8"/>
    <mergeCell ref="Q8:R8"/>
    <mergeCell ref="K8:L8"/>
    <mergeCell ref="M8:N8"/>
    <mergeCell ref="K9:L9"/>
    <mergeCell ref="M9:N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64B-C6ED-4B6D-BD92-FE58705635F0}">
  <sheetPr codeName="Sheet3"/>
  <dimension ref="B5:T22"/>
  <sheetViews>
    <sheetView showGridLines="0" showRowColHeaders="0" zoomScale="90" zoomScaleNormal="90" workbookViewId="0"/>
  </sheetViews>
  <sheetFormatPr defaultRowHeight="15" x14ac:dyDescent="0.25"/>
  <cols>
    <col min="1" max="1" width="6.85546875" customWidth="1"/>
    <col min="21" max="21" width="4.85546875" customWidth="1"/>
  </cols>
  <sheetData>
    <row r="5" spans="2:20" ht="70.5" customHeight="1" x14ac:dyDescent="0.25">
      <c r="B5" s="86" t="s">
        <v>71</v>
      </c>
      <c r="C5" s="86"/>
      <c r="D5" s="86"/>
      <c r="E5" s="86"/>
      <c r="F5" s="86"/>
      <c r="G5" s="86"/>
      <c r="H5" s="86"/>
      <c r="I5" s="86"/>
      <c r="J5" s="86"/>
      <c r="K5" s="86"/>
      <c r="L5" s="86"/>
      <c r="M5" s="86"/>
      <c r="N5" s="86"/>
      <c r="O5" s="86"/>
      <c r="P5" s="86"/>
      <c r="Q5" s="86"/>
      <c r="R5" s="86"/>
      <c r="S5" s="86"/>
      <c r="T5" s="86"/>
    </row>
    <row r="6" spans="2:20" s="5" customFormat="1" ht="36" customHeight="1" x14ac:dyDescent="0.25">
      <c r="B6" s="86" t="s">
        <v>72</v>
      </c>
      <c r="C6" s="86"/>
      <c r="D6" s="86"/>
      <c r="E6" s="86"/>
      <c r="F6" s="86"/>
      <c r="G6" s="86"/>
      <c r="H6" s="86"/>
      <c r="I6" s="86"/>
      <c r="J6" s="86"/>
      <c r="K6" s="86"/>
      <c r="L6" s="86"/>
      <c r="M6" s="86"/>
      <c r="N6" s="86"/>
      <c r="O6" s="86"/>
      <c r="P6" s="86"/>
      <c r="Q6" s="86"/>
      <c r="R6" s="86"/>
      <c r="S6" s="86"/>
      <c r="T6" s="86"/>
    </row>
    <row r="7" spans="2:20" x14ac:dyDescent="0.25">
      <c r="B7" s="15"/>
      <c r="C7" s="15"/>
      <c r="D7" s="15"/>
      <c r="E7" s="15"/>
      <c r="F7" s="15"/>
      <c r="G7" s="15"/>
      <c r="H7" s="15"/>
      <c r="I7" s="15"/>
      <c r="J7" s="15"/>
      <c r="K7" s="15"/>
      <c r="L7" s="15"/>
      <c r="M7" s="15"/>
      <c r="N7" s="15"/>
      <c r="O7" s="15"/>
      <c r="P7" s="15"/>
      <c r="Q7" s="15"/>
      <c r="R7" s="15"/>
      <c r="S7" s="15"/>
      <c r="T7" s="15"/>
    </row>
    <row r="8" spans="2:20" ht="15.75" x14ac:dyDescent="0.25">
      <c r="B8" s="16" t="s">
        <v>73</v>
      </c>
      <c r="C8" s="17"/>
      <c r="D8" s="17"/>
      <c r="E8" s="17"/>
      <c r="F8" s="17"/>
      <c r="G8" s="15"/>
      <c r="H8" s="15"/>
      <c r="I8" s="15"/>
      <c r="J8" s="15"/>
      <c r="K8" s="15"/>
      <c r="L8" s="15"/>
      <c r="M8" s="15"/>
      <c r="N8" s="15"/>
      <c r="O8" s="15"/>
      <c r="P8" s="15"/>
      <c r="Q8" s="15"/>
      <c r="R8" s="15"/>
      <c r="S8" s="15"/>
      <c r="T8" s="15"/>
    </row>
    <row r="9" spans="2:20" ht="9" customHeight="1" x14ac:dyDescent="0.25">
      <c r="B9" s="15"/>
      <c r="C9" s="15"/>
      <c r="D9" s="15"/>
      <c r="E9" s="15"/>
      <c r="F9" s="15"/>
      <c r="G9" s="15"/>
      <c r="H9" s="15"/>
      <c r="I9" s="15"/>
      <c r="J9" s="15"/>
      <c r="K9" s="15"/>
      <c r="L9" s="15"/>
      <c r="M9" s="15"/>
      <c r="N9" s="15"/>
      <c r="O9" s="15"/>
      <c r="P9" s="15"/>
      <c r="Q9" s="15"/>
      <c r="R9" s="15"/>
      <c r="S9" s="15"/>
      <c r="T9" s="15"/>
    </row>
    <row r="10" spans="2:20" x14ac:dyDescent="0.25">
      <c r="B10" s="86" t="s">
        <v>74</v>
      </c>
      <c r="C10" s="86"/>
      <c r="D10" s="86"/>
      <c r="E10" s="86"/>
      <c r="F10" s="86"/>
      <c r="G10" s="86"/>
      <c r="H10" s="86"/>
      <c r="I10" s="86"/>
      <c r="J10" s="86"/>
      <c r="K10" s="86"/>
      <c r="L10" s="86"/>
      <c r="M10" s="86"/>
      <c r="N10" s="86"/>
      <c r="O10" s="86"/>
      <c r="P10" s="86"/>
      <c r="Q10" s="86"/>
      <c r="R10" s="86"/>
      <c r="S10" s="86"/>
      <c r="T10" s="86"/>
    </row>
    <row r="11" spans="2:20" x14ac:dyDescent="0.25">
      <c r="B11" s="86" t="s">
        <v>75</v>
      </c>
      <c r="C11" s="86"/>
      <c r="D11" s="86"/>
      <c r="E11" s="86"/>
      <c r="F11" s="86"/>
      <c r="G11" s="86"/>
      <c r="H11" s="86"/>
      <c r="I11" s="86"/>
      <c r="J11" s="86"/>
      <c r="K11" s="86"/>
      <c r="L11" s="86"/>
      <c r="M11" s="86"/>
      <c r="N11" s="86"/>
      <c r="O11" s="86"/>
      <c r="P11" s="86"/>
      <c r="Q11" s="86"/>
      <c r="R11" s="86"/>
      <c r="S11" s="86"/>
      <c r="T11" s="86"/>
    </row>
    <row r="12" spans="2:20" x14ac:dyDescent="0.25">
      <c r="B12" s="15"/>
      <c r="C12" s="15"/>
      <c r="D12" s="15"/>
      <c r="E12" s="15"/>
      <c r="F12" s="15"/>
      <c r="G12" s="15"/>
      <c r="H12" s="15"/>
      <c r="I12" s="15"/>
      <c r="J12" s="15"/>
      <c r="K12" s="15"/>
      <c r="L12" s="15"/>
      <c r="M12" s="15"/>
      <c r="N12" s="15"/>
      <c r="O12" s="15"/>
      <c r="P12" s="15"/>
      <c r="Q12" s="15"/>
      <c r="R12" s="15"/>
      <c r="S12" s="15"/>
      <c r="T12" s="15"/>
    </row>
    <row r="13" spans="2:20" ht="36" customHeight="1" x14ac:dyDescent="0.25">
      <c r="B13" s="15"/>
      <c r="C13" s="87" t="s">
        <v>76</v>
      </c>
      <c r="D13" s="87"/>
      <c r="E13" s="87"/>
      <c r="F13" s="87"/>
      <c r="G13" s="87"/>
      <c r="H13" s="87"/>
      <c r="I13" s="87"/>
      <c r="J13" s="87"/>
      <c r="K13" s="87"/>
      <c r="L13" s="87"/>
      <c r="M13" s="87"/>
      <c r="N13" s="87"/>
      <c r="O13" s="87"/>
      <c r="P13" s="87"/>
      <c r="Q13" s="87"/>
      <c r="R13" s="87"/>
      <c r="S13" s="87"/>
      <c r="T13" s="87"/>
    </row>
    <row r="14" spans="2:20" ht="36" customHeight="1" x14ac:dyDescent="0.25">
      <c r="B14" s="15"/>
      <c r="C14" s="87" t="s">
        <v>77</v>
      </c>
      <c r="D14" s="87"/>
      <c r="E14" s="87"/>
      <c r="F14" s="87"/>
      <c r="G14" s="87"/>
      <c r="H14" s="87"/>
      <c r="I14" s="87"/>
      <c r="J14" s="87"/>
      <c r="K14" s="87"/>
      <c r="L14" s="87"/>
      <c r="M14" s="87"/>
      <c r="N14" s="87"/>
      <c r="O14" s="87"/>
      <c r="P14" s="87"/>
      <c r="Q14" s="87"/>
      <c r="R14" s="87"/>
      <c r="S14" s="87"/>
      <c r="T14" s="87"/>
    </row>
    <row r="15" spans="2:20" ht="36" customHeight="1" x14ac:dyDescent="0.25">
      <c r="B15" s="15"/>
      <c r="C15" s="87" t="s">
        <v>78</v>
      </c>
      <c r="D15" s="87"/>
      <c r="E15" s="87"/>
      <c r="F15" s="87"/>
      <c r="G15" s="87"/>
      <c r="H15" s="87"/>
      <c r="I15" s="87"/>
      <c r="J15" s="87"/>
      <c r="K15" s="87"/>
      <c r="L15" s="87"/>
      <c r="M15" s="87"/>
      <c r="N15" s="87"/>
      <c r="O15" s="87"/>
      <c r="P15" s="87"/>
      <c r="Q15" s="87"/>
      <c r="R15" s="87"/>
      <c r="S15" s="87"/>
      <c r="T15" s="87"/>
    </row>
    <row r="16" spans="2:20" ht="36" customHeight="1" x14ac:dyDescent="0.25">
      <c r="B16" s="15"/>
      <c r="C16" s="87" t="s">
        <v>79</v>
      </c>
      <c r="D16" s="87"/>
      <c r="E16" s="87"/>
      <c r="F16" s="87"/>
      <c r="G16" s="87"/>
      <c r="H16" s="87"/>
      <c r="I16" s="87"/>
      <c r="J16" s="87"/>
      <c r="K16" s="87"/>
      <c r="L16" s="87"/>
      <c r="M16" s="87"/>
      <c r="N16" s="87"/>
      <c r="O16" s="87"/>
      <c r="P16" s="87"/>
      <c r="Q16" s="87"/>
      <c r="R16" s="87"/>
      <c r="S16" s="87"/>
      <c r="T16" s="87"/>
    </row>
    <row r="17" spans="2:20" ht="36" customHeight="1" x14ac:dyDescent="0.25">
      <c r="B17" s="15"/>
      <c r="C17" s="89" t="s">
        <v>80</v>
      </c>
      <c r="D17" s="89"/>
      <c r="E17" s="89"/>
      <c r="F17" s="89"/>
      <c r="G17" s="89"/>
      <c r="H17" s="89"/>
      <c r="I17" s="89"/>
      <c r="J17" s="89"/>
      <c r="K17" s="89"/>
      <c r="L17" s="89"/>
      <c r="M17" s="89"/>
      <c r="N17" s="89"/>
      <c r="O17" s="89"/>
      <c r="P17" s="89"/>
      <c r="Q17" s="89"/>
      <c r="R17" s="89"/>
      <c r="S17" s="89"/>
      <c r="T17" s="89"/>
    </row>
    <row r="18" spans="2:20" x14ac:dyDescent="0.25">
      <c r="B18" s="15"/>
      <c r="C18" s="15"/>
      <c r="D18" s="15"/>
      <c r="E18" s="15"/>
      <c r="F18" s="15"/>
      <c r="G18" s="15"/>
      <c r="H18" s="15"/>
      <c r="I18" s="15"/>
      <c r="J18" s="15"/>
      <c r="K18" s="15"/>
      <c r="L18" s="15"/>
      <c r="M18" s="15"/>
      <c r="N18" s="15"/>
      <c r="O18" s="15"/>
      <c r="P18" s="15"/>
      <c r="Q18" s="15"/>
      <c r="R18" s="15"/>
      <c r="S18" s="15"/>
      <c r="T18" s="15"/>
    </row>
    <row r="19" spans="2:20" ht="36" customHeight="1" x14ac:dyDescent="0.25">
      <c r="B19" s="86" t="s">
        <v>81</v>
      </c>
      <c r="C19" s="86"/>
      <c r="D19" s="86"/>
      <c r="E19" s="86"/>
      <c r="F19" s="86"/>
      <c r="G19" s="86"/>
      <c r="H19" s="86"/>
      <c r="I19" s="86"/>
      <c r="J19" s="86"/>
      <c r="K19" s="86"/>
      <c r="L19" s="86"/>
      <c r="M19" s="86"/>
      <c r="N19" s="86"/>
      <c r="O19" s="86"/>
      <c r="P19" s="86"/>
      <c r="Q19" s="86"/>
      <c r="R19" s="86"/>
      <c r="S19" s="86"/>
      <c r="T19" s="86"/>
    </row>
    <row r="20" spans="2:20" ht="9" customHeight="1" x14ac:dyDescent="0.25"/>
    <row r="21" spans="2:20" ht="36" customHeight="1" x14ac:dyDescent="0.25">
      <c r="B21" s="88" t="s">
        <v>82</v>
      </c>
      <c r="C21" s="88"/>
      <c r="D21" s="88"/>
      <c r="E21" s="88"/>
      <c r="F21" s="88"/>
      <c r="G21" s="88"/>
      <c r="H21" s="88"/>
      <c r="I21" s="88"/>
      <c r="J21" s="88"/>
      <c r="K21" s="88"/>
      <c r="L21" s="88"/>
      <c r="M21" s="88"/>
      <c r="N21" s="88"/>
      <c r="O21" s="88"/>
      <c r="P21" s="88"/>
      <c r="Q21" s="88"/>
      <c r="R21" s="88"/>
      <c r="S21" s="88"/>
      <c r="T21" s="88"/>
    </row>
    <row r="22" spans="2:20" ht="18" customHeight="1" x14ac:dyDescent="0.25">
      <c r="B22" s="43" t="s">
        <v>83</v>
      </c>
      <c r="C22" s="43"/>
      <c r="D22" s="43"/>
      <c r="E22" s="43"/>
      <c r="F22" s="43"/>
      <c r="G22" s="43"/>
      <c r="H22" s="43"/>
      <c r="I22" s="43"/>
      <c r="J22" s="43"/>
      <c r="K22" s="43"/>
      <c r="L22" s="43"/>
      <c r="M22" s="43"/>
      <c r="N22" s="43"/>
      <c r="O22" s="43"/>
      <c r="P22" s="43"/>
      <c r="Q22" s="43"/>
      <c r="R22" s="43"/>
      <c r="S22" s="43"/>
      <c r="T22" s="43"/>
    </row>
  </sheetData>
  <mergeCells count="12">
    <mergeCell ref="B21:T21"/>
    <mergeCell ref="B22:T22"/>
    <mergeCell ref="C14:T14"/>
    <mergeCell ref="C15:T15"/>
    <mergeCell ref="C16:T16"/>
    <mergeCell ref="C17:T17"/>
    <mergeCell ref="B19:T19"/>
    <mergeCell ref="B5:T5"/>
    <mergeCell ref="B6:T6"/>
    <mergeCell ref="B10:T10"/>
    <mergeCell ref="B11:T11"/>
    <mergeCell ref="C13:T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647cb0-3539-4d8b-a6d4-b20ea01065a5" xsi:nil="true"/>
    <lcf76f155ced4ddcb4097134ff3c332f xmlns="f98d86da-ca9d-4f82-80bd-7f8a8c44d4ca">
      <Terms xmlns="http://schemas.microsoft.com/office/infopath/2007/PartnerControls"/>
    </lcf76f155ced4ddcb4097134ff3c332f>
    <SharedWithUsers xmlns="e2647cb0-3539-4d8b-a6d4-b20ea01065a5">
      <UserInfo>
        <DisplayName>Kyle Murchie</DisplayName>
        <AccountId>37</AccountId>
        <AccountType/>
      </UserInfo>
      <UserInfo>
        <DisplayName>Laura Porter</DisplayName>
        <AccountId>24</AccountId>
        <AccountType/>
      </UserInfo>
      <UserInfo>
        <DisplayName>Polly Stevenson</DisplayName>
        <AccountId>38</AccountId>
        <AccountType/>
      </UserInfo>
      <UserInfo>
        <DisplayName>Lucy Taylor</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2FBC506619A94A897FF19366E33406" ma:contentTypeVersion="18" ma:contentTypeDescription="Create a new document." ma:contentTypeScope="" ma:versionID="4a81f4e757db769f51a129f0a04ba19a">
  <xsd:schema xmlns:xsd="http://www.w3.org/2001/XMLSchema" xmlns:xs="http://www.w3.org/2001/XMLSchema" xmlns:p="http://schemas.microsoft.com/office/2006/metadata/properties" xmlns:ns2="f98d86da-ca9d-4f82-80bd-7f8a8c44d4ca" xmlns:ns3="e2647cb0-3539-4d8b-a6d4-b20ea01065a5" targetNamespace="http://schemas.microsoft.com/office/2006/metadata/properties" ma:root="true" ma:fieldsID="6919a3867d120dbd3fb6fd06c8585e68" ns2:_="" ns3:_="">
    <xsd:import namespace="f98d86da-ca9d-4f82-80bd-7f8a8c44d4ca"/>
    <xsd:import namespace="e2647cb0-3539-4d8b-a6d4-b20ea01065a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AutoKeyPoints" minOccurs="0"/>
                <xsd:element ref="ns2:MediaServiceKeyPoints" minOccurs="0"/>
                <xsd:element ref="ns2:MediaServiceSearchProperties" minOccurs="0"/>
                <xsd:element ref="ns2:MediaServiceObjectDetectorVersion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d86da-ca9d-4f82-80bd-7f8a8c44d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ae9001-604b-443c-9b37-f5ebbd45ba64" ma:termSetId="09814cd3-568e-fe90-9814-8d621ff8fb84" ma:anchorId="fba54fb3-c3e1-fe81-a776-ca4b69148c4d" ma:open="true" ma:isKeyword="false">
      <xsd:complexType>
        <xsd:sequence>
          <xsd:element ref="pc:Terms" minOccurs="0" maxOccurs="1"/>
        </xsd:sequence>
      </xsd:complex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2647cb0-3539-4d8b-a6d4-b20ea01065a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522bc66-f2ae-4d62-83eb-b543c9185c01}" ma:internalName="TaxCatchAll" ma:showField="CatchAllData" ma:web="e2647cb0-3539-4d8b-a6d4-b20ea01065a5">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BF523-8FF7-4343-AB77-D87A9DD7358B}">
  <ds:schemaRefs>
    <ds:schemaRef ds:uri="http://schemas.microsoft.com/sharepoint/v3/contenttype/forms"/>
  </ds:schemaRefs>
</ds:datastoreItem>
</file>

<file path=customXml/itemProps2.xml><?xml version="1.0" encoding="utf-8"?>
<ds:datastoreItem xmlns:ds="http://schemas.openxmlformats.org/officeDocument/2006/customXml" ds:itemID="{A59DB272-E05D-49AD-8B32-0EC11CC5CBAE}">
  <ds:schemaRefs>
    <ds:schemaRef ds:uri="http://purl.org/dc/dcmitype/"/>
    <ds:schemaRef ds:uri="http://schemas.microsoft.com/office/infopath/2007/PartnerControls"/>
    <ds:schemaRef ds:uri="e2647cb0-3539-4d8b-a6d4-b20ea01065a5"/>
    <ds:schemaRef ds:uri="http://www.w3.org/XML/1998/namespace"/>
    <ds:schemaRef ds:uri="f98d86da-ca9d-4f82-80bd-7f8a8c44d4ca"/>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DF5E2D8-3C68-49CA-8754-6503FD3D8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d86da-ca9d-4f82-80bd-7f8a8c44d4ca"/>
    <ds:schemaRef ds:uri="e2647cb0-3539-4d8b-a6d4-b20ea0106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 (Single Stage)</vt:lpstr>
      <vt:lpstr>Calculator (Multi Stage)</vt:lpstr>
      <vt:lpstr>Milestones</vt:lpstr>
      <vt:lpstr>Exceptions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Murchie</dc:creator>
  <cp:keywords/>
  <dc:description/>
  <cp:lastModifiedBy>Kyle Murchie</cp:lastModifiedBy>
  <cp:revision/>
  <dcterms:created xsi:type="dcterms:W3CDTF">2023-12-11T17:27:15Z</dcterms:created>
  <dcterms:modified xsi:type="dcterms:W3CDTF">2024-10-24T12:08:40Z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0x0101005E2FBC506619A94A897FF19366E33406</vt:lpwstr>
  </property>
  <property fmtid="{D5CDD505-2E9C-101B-9397-08002B2CF9AE}" pid="3" name="MediaServiceImageTags">
    <vt:lpwstr/>
  </property>
</Properties>
</file>